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120" activeTab="0"/>
  </bookViews>
  <sheets>
    <sheet name="1 Доходи" sheetId="1" r:id="rId1"/>
    <sheet name="2 Видатки" sheetId="2" r:id="rId2"/>
  </sheets>
  <definedNames>
    <definedName name="_xlnm.Print_Titles" localSheetId="0">'1 Доходи'!$12:$12</definedName>
    <definedName name="_xlnm.Print_Area" localSheetId="0">'1 Доходи'!$A$1:$G$74</definedName>
    <definedName name="_xlnm.Print_Area" localSheetId="1">'2 Видатки'!$A$1:$H$111</definedName>
  </definedNames>
  <calcPr fullCalcOnLoad="1"/>
</workbook>
</file>

<file path=xl/comments2.xml><?xml version="1.0" encoding="utf-8"?>
<comments xmlns="http://schemas.openxmlformats.org/spreadsheetml/2006/main">
  <authors>
    <author>U252111</author>
    <author>А</author>
  </authors>
  <commentList>
    <comment ref="A10" authorId="0">
      <text>
        <r>
          <rPr>
            <b/>
            <sz val="8"/>
            <rFont val="Tahoma"/>
            <family val="0"/>
          </rPr>
          <t>U252111:</t>
        </r>
        <r>
          <rPr>
            <sz val="8"/>
            <rFont val="Tahoma"/>
            <family val="0"/>
          </rPr>
          <t xml:space="preserve">
</t>
        </r>
      </text>
    </comment>
    <comment ref="A25" authorId="1">
      <text>
        <r>
          <rPr>
            <b/>
            <sz val="8"/>
            <rFont val="Tahoma"/>
            <family val="0"/>
          </rPr>
          <t>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<sst xmlns="http://schemas.openxmlformats.org/spreadsheetml/2006/main" count="293" uniqueCount="252">
  <si>
    <t>Загальний фонд</t>
  </si>
  <si>
    <t>Спеціальний фонд</t>
  </si>
  <si>
    <t>Звіт</t>
  </si>
  <si>
    <t xml:space="preserve">про виконання районного бюджету по загальному </t>
  </si>
  <si>
    <t>грн.</t>
  </si>
  <si>
    <t>КФК</t>
  </si>
  <si>
    <t>Показники за бюджетною класифікацією</t>
  </si>
  <si>
    <t xml:space="preserve">ДОХОДИ </t>
  </si>
  <si>
    <t>Неподаткові надходження</t>
  </si>
  <si>
    <t>Інші надходження</t>
  </si>
  <si>
    <t>Доходи від операцій з капіталом</t>
  </si>
  <si>
    <t>РАЗОМ ДОХОДІВ</t>
  </si>
  <si>
    <t>Офіційні трансферти</t>
  </si>
  <si>
    <t>Інші субвенції</t>
  </si>
  <si>
    <t>ВСЬОГО ДОХОДІВ ПО ЗАГАЛЬНОМУ ФОНДУ</t>
  </si>
  <si>
    <t>Власні надходження бюджетних установ</t>
  </si>
  <si>
    <t>ВСЬОГО ДОХОДІВ ПО СПЕЦІАЛЬНОМУ ФОНДУ</t>
  </si>
  <si>
    <t xml:space="preserve">ВСЬОГО ДОХОДІВ </t>
  </si>
  <si>
    <t>"Про звіт про виконання районного бюджету</t>
  </si>
  <si>
    <t>Податок на прибуток підприємств та фінансових установ комунальної власності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</si>
  <si>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</si>
  <si>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</si>
  <si>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</si>
  <si>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</si>
  <si>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від плати за послуги, що надаються бюджетними установами згідно із законодавством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</si>
  <si>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</si>
  <si>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</si>
  <si>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</si>
  <si>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</si>
  <si>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</si>
  <si>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</si>
  <si>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Інші неподаткові надходження</t>
  </si>
  <si>
    <t xml:space="preserve">Виконано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</si>
  <si>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</si>
  <si>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</si>
  <si>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</si>
  <si>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Інші надходження </t>
  </si>
  <si>
    <r>
      <t>Інші джерела власних надходжень бюджетних установ</t>
    </r>
    <r>
      <rPr>
        <sz val="12"/>
        <rFont val="Times New Roman"/>
        <family val="1"/>
      </rPr>
      <t> </t>
    </r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</si>
  <si>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</si>
  <si>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Базова дотація</t>
  </si>
  <si>
    <t xml:space="preserve">Інші додаткові дотації </t>
  </si>
  <si>
    <t>Освітня субвенція з державного бюджету місцевим бюджетам</t>
  </si>
  <si>
    <t>до рішення районної ради</t>
  </si>
  <si>
    <t>Надходження коштів від відшкодування втрат сільськогосподарського і лісогосподарського виробництва  </t>
  </si>
  <si>
    <t>Доходи від власності та підприємницької діяльності  </t>
  </si>
  <si>
    <t>Податок та збір на доходи фізичних осіб</t>
  </si>
  <si>
    <t>Надходження коштів з рахунків виборчих фондів  </t>
  </si>
  <si>
    <t>Додаток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</si>
  <si>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</si>
  <si>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</si>
  <si>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</si>
  <si>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</si>
  <si>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</si>
  <si>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Від органів державного управління </t>
  </si>
  <si>
    <r>
      <t>Субвенції</t>
    </r>
    <r>
      <rPr>
        <b/>
        <sz val="12"/>
        <rFont val="Times New Roman"/>
        <family val="1"/>
      </rPr>
      <t> </t>
    </r>
  </si>
  <si>
    <t xml:space="preserve"> ___  ______________ 2017 року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</si>
  <si>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</si>
  <si>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за І квартал 2017 року"</t>
  </si>
  <si>
    <t>та спеціальному фонду за І квартал 2017 року</t>
  </si>
  <si>
    <t>% виконання до бюджетних призначень на 2017 рік</t>
  </si>
  <si>
    <t>% виконання до уточнених бюджетних призначень на І квартал 2017 року</t>
  </si>
  <si>
    <t>Уточнені бюджетні призначення на І квартал 2017 року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</si>
  <si>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</si>
  <si>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</si>
  <si>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Субвенція з державного бюджету місцевим бюджетам на надання державної підтримки особам з особливими освітніми потребами</t>
  </si>
  <si>
    <r>
      <t>Податок на прибуток підприємств</t>
    </r>
    <r>
      <rPr>
        <sz val="10"/>
        <rFont val="Times New Roman"/>
        <family val="1"/>
      </rPr>
      <t> </t>
    </r>
  </si>
  <si>
    <r>
      <t>Доходи від власності та підприємницької діяльності</t>
    </r>
    <r>
      <rPr>
        <sz val="10"/>
        <rFont val="Times New Roman"/>
        <family val="1"/>
      </rPr>
      <t> </t>
    </r>
  </si>
  <si>
    <r>
      <t>Надходження від продажу основного капіталу</t>
    </r>
    <r>
      <rPr>
        <sz val="10"/>
        <rFont val="Times New Roman"/>
        <family val="1"/>
      </rPr>
      <t> </t>
    </r>
  </si>
  <si>
    <r>
      <t>Від органів державного управління</t>
    </r>
    <r>
      <rPr>
        <sz val="10"/>
        <rFont val="Times New Roman"/>
        <family val="1"/>
      </rPr>
      <t> </t>
    </r>
  </si>
  <si>
    <r>
      <t>Дотації</t>
    </r>
    <r>
      <rPr>
        <sz val="10"/>
        <rFont val="Times New Roman"/>
        <family val="1"/>
      </rPr>
      <t> </t>
    </r>
  </si>
  <si>
    <r>
      <t>Субвенції</t>
    </r>
    <r>
      <rPr>
        <sz val="10"/>
        <rFont val="Times New Roman"/>
        <family val="1"/>
      </rPr>
      <t> </t>
    </r>
  </si>
  <si>
    <t>Медична субвенція 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</si>
  <si>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</si>
  <si>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Уточнені бюджетні призначення на  2017 рік (станом на 31.03.2017)</t>
  </si>
  <si>
    <t xml:space="preserve"> ВИДАТКИ</t>
  </si>
  <si>
    <t>Державне управління</t>
  </si>
  <si>
    <t>Освіта</t>
  </si>
  <si>
    <t>Благоустрій міст, сіл, селищ</t>
  </si>
  <si>
    <t>Культура і мистецтво</t>
  </si>
  <si>
    <t>Бібліотеки</t>
  </si>
  <si>
    <t>Музеї і виставки</t>
  </si>
  <si>
    <t>Школи естетичного виховання дітей</t>
  </si>
  <si>
    <t>Засоби масової інформації</t>
  </si>
  <si>
    <t>Фізична культура і спорт</t>
  </si>
  <si>
    <t>Видатки, не віднесені до основних груп</t>
  </si>
  <si>
    <t>Резервний фонд</t>
  </si>
  <si>
    <t>Проведення місцевих виборів</t>
  </si>
  <si>
    <t>Інші видатки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</si>
  <si>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</si>
  <si>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Кредитування загального фонду</t>
  </si>
  <si>
    <t>Надання державного пільгового кредиту індивідуальним сільським забудовникам</t>
  </si>
  <si>
    <t>Будівництво</t>
  </si>
  <si>
    <t>Сільське і лісове господарство, рибне господарство та мисливство</t>
  </si>
  <si>
    <t>Програми в галузі сільського господарства, лісового господарства, рибальства та мисливства</t>
  </si>
  <si>
    <t>Запобігання та ліквідація надзвичайних ситуацій та наслідків стихійного лиха</t>
  </si>
  <si>
    <t>Всього видатків по спеціальному фонду</t>
  </si>
  <si>
    <t>Кредитування спеціального фонду:</t>
  </si>
  <si>
    <t>Повернення коштів, наданих для кредитування індивідуальних сільських забудовників</t>
  </si>
  <si>
    <t>Всього видатків:</t>
  </si>
  <si>
    <t>Начальник фінансового управління</t>
  </si>
  <si>
    <t xml:space="preserve">райдержадміністрації                                                      </t>
  </si>
  <si>
    <t>Л.І. Потапенко</t>
  </si>
  <si>
    <t>0100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</si>
  <si>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</si>
  <si>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</si>
  <si>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</si>
  <si>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</si>
  <si>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</si>
  <si>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</si>
  <si>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</si>
  <si>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</si>
  <si>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</si>
  <si>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1160</t>
  </si>
  <si>
    <t>Придбання, доставка та зберігання підручників і посібників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</si>
  <si>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</si>
  <si>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</si>
  <si>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</si>
  <si>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</si>
  <si>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</si>
  <si>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</si>
  <si>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</si>
  <si>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</si>
  <si>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1230</t>
  </si>
  <si>
    <t>Надання допомоги дітям-сиротам і дітям, позбавленим батьківського піклування, яким виповнюється 18 років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</si>
  <si>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</si>
  <si>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</si>
  <si>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</si>
  <si>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</si>
  <si>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</si>
  <si>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</si>
  <si>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2214</t>
  </si>
  <si>
    <t>Забезпечення централізованих заходів з лікування хворих на цукровий та нецукровий діабет</t>
  </si>
  <si>
    <t>2220</t>
  </si>
  <si>
    <t>Інші заходи в галузі охорони здоров`я</t>
  </si>
  <si>
    <t>3000</t>
  </si>
  <si>
    <t>Соціальний захист та соціальне забезпечення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</si>
  <si>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</si>
  <si>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</si>
  <si>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</si>
  <si>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</si>
  <si>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</si>
  <si>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</si>
  <si>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</si>
  <si>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</si>
  <si>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</si>
  <si>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</si>
  <si>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</si>
  <si>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</si>
  <si>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</si>
  <si>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</si>
  <si>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</si>
  <si>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</si>
  <si>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</si>
  <si>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</si>
  <si>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</si>
  <si>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</si>
  <si>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</si>
  <si>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</si>
  <si>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</si>
  <si>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</si>
  <si>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</si>
  <si>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до досягнення дитиною трирічного віку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</si>
  <si>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</si>
  <si>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</si>
  <si>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</si>
  <si>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</si>
  <si>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</si>
  <si>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</si>
  <si>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</si>
  <si>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</si>
  <si>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</si>
  <si>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</si>
  <si>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</si>
  <si>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</si>
  <si>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</si>
  <si>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</si>
  <si>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</si>
  <si>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</si>
  <si>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</si>
  <si>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Надання допомоги по догляду за інвалідами I чи II групи внаслідок психічного розладу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</si>
  <si>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</si>
  <si>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</si>
  <si>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</si>
  <si>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</si>
  <si>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</si>
  <si>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</si>
  <si>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</si>
  <si>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Центри соціальних служб для сім`ї, дітей та молоді</t>
  </si>
  <si>
    <t>3132</t>
  </si>
  <si>
    <t>Програми і заходи центрів соціальних служб для сім`ї, дітей та молоді</t>
  </si>
  <si>
    <t>3133</t>
  </si>
  <si>
    <t>Заходи державної політики із забезпечення рівних прав та можливостей жінок та чоловіків</t>
  </si>
  <si>
    <t>3134</t>
  </si>
  <si>
    <t>Заходи державної політики з питань сім`ї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</si>
  <si>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</si>
  <si>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</si>
  <si>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</si>
  <si>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</si>
  <si>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</si>
  <si>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</si>
  <si>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3400</t>
  </si>
  <si>
    <t>Інші видатки на соціальний захист населення</t>
  </si>
  <si>
    <t>4000</t>
  </si>
  <si>
    <t>4030</t>
  </si>
  <si>
    <t>Філармонії, музичні колективи і ансамблі та інші мистецькі заклади та заходи</t>
  </si>
  <si>
    <t>4060</t>
  </si>
  <si>
    <t>4070</t>
  </si>
  <si>
    <t>4090</t>
  </si>
  <si>
    <t>Палаци і будинки культури, клуби та інші заклади клубного типу</t>
  </si>
  <si>
    <t>4100</t>
  </si>
  <si>
    <t>4200</t>
  </si>
  <si>
    <t>Інші культурно-освітні заклади та заходи</t>
  </si>
  <si>
    <t>5000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</si>
  <si>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</si>
  <si>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</si>
  <si>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</si>
  <si>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</si>
  <si>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</si>
  <si>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</si>
  <si>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</si>
  <si>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Житлово-комунальне господарство</t>
  </si>
  <si>
    <t>6060</t>
  </si>
  <si>
    <t>7200</t>
  </si>
  <si>
    <t>7213</t>
  </si>
  <si>
    <t>Підтримка книговидання</t>
  </si>
  <si>
    <t>7400</t>
  </si>
  <si>
    <t>Інші послуги, пов`язані з економічною діяльністю</t>
  </si>
  <si>
    <t>7450</t>
  </si>
  <si>
    <t>Сприяння розвитку малого та середнього підприємництва</t>
  </si>
  <si>
    <t>7800</t>
  </si>
  <si>
    <t>7810</t>
  </si>
  <si>
    <t>Видатки на запобігання та ліквідацію надзвичайних ситуацій та наслідків стихійного лиха</t>
  </si>
  <si>
    <t>8000</t>
  </si>
  <si>
    <t>8010</t>
  </si>
  <si>
    <t>8021</t>
  </si>
  <si>
    <t>8370</t>
  </si>
  <si>
    <t>8510</t>
  </si>
  <si>
    <t>8600</t>
  </si>
  <si>
    <t>8700</t>
  </si>
  <si>
    <t>Інші додаткові дотації</t>
  </si>
  <si>
    <t>8800</t>
  </si>
  <si>
    <t xml:space="preserve"> </t>
  </si>
  <si>
    <t xml:space="preserve">Усього </t>
  </si>
  <si>
    <t>6300</t>
  </si>
  <si>
    <t>6310</t>
  </si>
  <si>
    <t>Реалізація заходів щодо інвестиційного розвитку території</t>
  </si>
  <si>
    <t>7300</t>
  </si>
  <si>
    <t>7330</t>
  </si>
  <si>
    <t>8106</t>
  </si>
  <si>
    <t>8107</t>
  </si>
  <si>
    <t xml:space="preserve"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</t>
  </si>
  <si>
    <t>більше 200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</si>
</sst>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000"/>
    <numFmt numFmtId="186" formatCode="0.00000"/>
    <numFmt numFmtId="187" formatCode="#0.00"/>
    <numFmt numFmtId="188" formatCode="#,##0.0"/>
    <numFmt numFmtId="189" formatCode="#0.000"/>
    <numFmt numFmtId="190" formatCode="#0.0"/>
    <numFmt numFmtId="191" formatCode="#0"/>
  </numFmts>
  <fonts count="5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30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2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0" fontId="10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6" fillId="2" borderId="10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4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vertical="top"/>
    </xf>
    <xf numFmtId="0" fontId="14" fillId="2" borderId="10" xfId="0" applyFont="1" applyFill="1" applyBorder="1" applyAlignment="1">
      <alignment vertical="top" wrapText="1"/>
    </xf>
    <xf numFmtId="0" fontId="15" fillId="2" borderId="10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17" fillId="2" borderId="10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4" fontId="6" fillId="2" borderId="10" xfId="0" applyNumberFormat="1" applyFont="1" applyFill="1" applyBorder="1" applyAlignment="1">
      <alignment horizontal="right" vertical="top"/>
    </xf>
    <xf numFmtId="4" fontId="5" fillId="9" borderId="10" xfId="0" applyNumberFormat="1" applyFont="1" applyFill="1" applyBorder="1" applyAlignment="1" applyProtection="1">
      <alignment horizontal="right" vertical="top"/>
      <protection/>
    </xf>
    <xf numFmtId="4" fontId="5" fillId="2" borderId="10" xfId="0" applyNumberFormat="1" applyFont="1" applyFill="1" applyBorder="1" applyAlignment="1">
      <alignment horizontal="right" vertical="top"/>
    </xf>
    <xf numFmtId="187" fontId="5" fillId="0" borderId="10" xfId="0" applyNumberFormat="1" applyFont="1" applyBorder="1" applyAlignment="1">
      <alignment vertical="top"/>
    </xf>
    <xf numFmtId="4" fontId="5" fillId="0" borderId="10" xfId="0" applyNumberFormat="1" applyFont="1" applyFill="1" applyBorder="1" applyAlignment="1">
      <alignment horizontal="right" vertical="top"/>
    </xf>
    <xf numFmtId="187" fontId="5" fillId="0" borderId="10" xfId="0" applyNumberFormat="1" applyFont="1" applyFill="1" applyBorder="1" applyAlignment="1">
      <alignment horizontal="right" vertical="top"/>
    </xf>
    <xf numFmtId="187" fontId="5" fillId="0" borderId="10" xfId="0" applyNumberFormat="1" applyFont="1" applyBorder="1" applyAlignment="1">
      <alignment horizontal="right" vertical="top"/>
    </xf>
    <xf numFmtId="4" fontId="9" fillId="2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180" fontId="8" fillId="0" borderId="15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12" fillId="0" borderId="10" xfId="0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center" vertical="top"/>
    </xf>
    <xf numFmtId="180" fontId="7" fillId="0" borderId="15" xfId="0" applyNumberFormat="1" applyFont="1" applyFill="1" applyBorder="1" applyAlignment="1">
      <alignment horizontal="center" vertical="top"/>
    </xf>
    <xf numFmtId="1" fontId="7" fillId="0" borderId="12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12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2" fontId="5" fillId="0" borderId="0" xfId="0" applyNumberFormat="1" applyFont="1" applyFill="1" applyBorder="1" applyAlignment="1">
      <alignment vertical="top"/>
    </xf>
    <xf numFmtId="1" fontId="6" fillId="0" borderId="0" xfId="0" applyNumberFormat="1" applyFont="1" applyFill="1" applyBorder="1" applyAlignment="1">
      <alignment vertical="top"/>
    </xf>
    <xf numFmtId="1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5" fillId="25" borderId="0" xfId="0" applyFont="1" applyFill="1" applyBorder="1" applyAlignment="1">
      <alignment vertical="top"/>
    </xf>
    <xf numFmtId="0" fontId="5" fillId="25" borderId="0" xfId="0" applyFont="1" applyFill="1" applyAlignment="1">
      <alignment vertical="top"/>
    </xf>
    <xf numFmtId="0" fontId="1" fillId="0" borderId="15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/>
    </xf>
    <xf numFmtId="180" fontId="8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13" fillId="0" borderId="10" xfId="53" applyFont="1" applyBorder="1" applyAlignment="1" quotePrefix="1">
      <alignment vertical="center" wrapText="1"/>
      <protection/>
    </xf>
    <xf numFmtId="0" fontId="13" fillId="0" borderId="10" xfId="53" applyFont="1" applyBorder="1" applyAlignment="1">
      <alignment vertical="center" wrapText="1"/>
      <protection/>
    </xf>
    <xf numFmtId="187" fontId="13" fillId="0" borderId="10" xfId="53" applyNumberFormat="1" applyFont="1" applyBorder="1" applyAlignment="1">
      <alignment vertical="center" wrapText="1"/>
      <protection/>
    </xf>
    <xf numFmtId="180" fontId="4" fillId="0" borderId="15" xfId="0" applyNumberFormat="1" applyFont="1" applyFill="1" applyBorder="1" applyAlignment="1">
      <alignment horizontal="center" vertical="top"/>
    </xf>
    <xf numFmtId="1" fontId="12" fillId="0" borderId="10" xfId="0" applyNumberFormat="1" applyFont="1" applyFill="1" applyBorder="1" applyAlignment="1">
      <alignment horizontal="center" vertical="top"/>
    </xf>
    <xf numFmtId="0" fontId="12" fillId="0" borderId="10" xfId="53" applyFont="1" applyFill="1" applyBorder="1" applyAlignment="1" quotePrefix="1">
      <alignment vertical="center" wrapText="1"/>
      <protection/>
    </xf>
    <xf numFmtId="0" fontId="12" fillId="0" borderId="10" xfId="53" applyFont="1" applyFill="1" applyBorder="1" applyAlignment="1">
      <alignment vertical="center" wrapText="1"/>
      <protection/>
    </xf>
    <xf numFmtId="191" fontId="12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 quotePrefix="1">
      <alignment vertical="center" wrapText="1"/>
      <protection/>
    </xf>
    <xf numFmtId="0" fontId="13" fillId="0" borderId="10" xfId="53" applyFont="1" applyFill="1" applyBorder="1" applyAlignment="1">
      <alignment vertical="center" wrapText="1"/>
      <protection/>
    </xf>
    <xf numFmtId="191" fontId="13" fillId="0" borderId="10" xfId="53" applyNumberFormat="1" applyFont="1" applyFill="1" applyBorder="1" applyAlignment="1">
      <alignment horizontal="center" vertical="center" wrapText="1"/>
      <protection/>
    </xf>
    <xf numFmtId="187" fontId="12" fillId="0" borderId="10" xfId="53" applyNumberFormat="1" applyFont="1" applyFill="1" applyBorder="1" applyAlignment="1">
      <alignment horizontal="center" vertical="center" wrapText="1"/>
      <protection/>
    </xf>
    <xf numFmtId="187" fontId="13" fillId="0" borderId="10" xfId="53" applyNumberFormat="1" applyFont="1" applyFill="1" applyBorder="1" applyAlignment="1">
      <alignment horizontal="center" vertical="center" wrapText="1"/>
      <protection/>
    </xf>
    <xf numFmtId="0" fontId="8" fillId="2" borderId="0" xfId="0" applyFont="1" applyFill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33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2.875" style="19" customWidth="1"/>
    <col min="2" max="2" width="102.75390625" style="7" customWidth="1"/>
    <col min="3" max="3" width="18.875" style="5" customWidth="1"/>
    <col min="4" max="4" width="20.00390625" style="5" customWidth="1"/>
    <col min="5" max="5" width="18.00390625" style="5" customWidth="1"/>
    <col min="6" max="6" width="18.375" style="5" customWidth="1"/>
    <col min="7" max="7" width="20.75390625" style="5" customWidth="1"/>
    <col min="8" max="16384" width="9.125" style="6" customWidth="1"/>
  </cols>
  <sheetData>
    <row r="1" spans="1:4" ht="26.25" customHeight="1">
      <c r="A1" s="1"/>
      <c r="B1" s="2"/>
      <c r="C1" s="3"/>
      <c r="D1" s="4" t="s">
        <v>47</v>
      </c>
    </row>
    <row r="2" spans="1:4" ht="26.25" customHeight="1">
      <c r="A2" s="1"/>
      <c r="B2" s="2"/>
      <c r="C2" s="3"/>
      <c r="D2" s="4" t="s">
        <v>42</v>
      </c>
    </row>
    <row r="3" spans="1:4" ht="26.25" customHeight="1">
      <c r="A3" s="1"/>
      <c r="B3" s="2"/>
      <c r="C3" s="3"/>
      <c r="D3" s="4" t="s">
        <v>55</v>
      </c>
    </row>
    <row r="4" spans="1:4" ht="26.25" customHeight="1">
      <c r="A4" s="1"/>
      <c r="B4" s="2"/>
      <c r="C4" s="3"/>
      <c r="D4" s="4" t="s">
        <v>18</v>
      </c>
    </row>
    <row r="5" spans="1:4" ht="26.25" customHeight="1">
      <c r="A5" s="1"/>
      <c r="B5" s="2"/>
      <c r="C5" s="3"/>
      <c r="D5" s="4" t="s">
        <v>57</v>
      </c>
    </row>
    <row r="6" spans="1:5" ht="3.75" customHeight="1">
      <c r="A6" s="1"/>
      <c r="B6" s="2"/>
      <c r="C6" s="3"/>
      <c r="D6" s="3"/>
      <c r="E6" s="4"/>
    </row>
    <row r="7" spans="1:5" ht="21.75" customHeight="1">
      <c r="A7" s="1"/>
      <c r="B7" s="100" t="s">
        <v>2</v>
      </c>
      <c r="C7" s="100"/>
      <c r="D7" s="100"/>
      <c r="E7" s="3"/>
    </row>
    <row r="8" spans="1:5" ht="22.5" customHeight="1">
      <c r="A8" s="1"/>
      <c r="B8" s="100" t="s">
        <v>3</v>
      </c>
      <c r="C8" s="100"/>
      <c r="D8" s="100"/>
      <c r="E8" s="3"/>
    </row>
    <row r="9" spans="1:5" ht="22.5" customHeight="1">
      <c r="A9" s="1"/>
      <c r="B9" s="100" t="s">
        <v>58</v>
      </c>
      <c r="C9" s="100"/>
      <c r="D9" s="100"/>
      <c r="E9" s="3"/>
    </row>
    <row r="10" spans="1:7" ht="17.25" customHeight="1">
      <c r="A10" s="1"/>
      <c r="G10" s="5" t="s">
        <v>4</v>
      </c>
    </row>
    <row r="11" spans="1:7" s="10" customFormat="1" ht="81" customHeight="1">
      <c r="A11" s="8" t="s">
        <v>5</v>
      </c>
      <c r="B11" s="9" t="s">
        <v>6</v>
      </c>
      <c r="C11" s="27" t="s">
        <v>73</v>
      </c>
      <c r="D11" s="27" t="s">
        <v>61</v>
      </c>
      <c r="E11" s="8" t="s">
        <v>32</v>
      </c>
      <c r="F11" s="8" t="s">
        <v>59</v>
      </c>
      <c r="G11" s="8" t="s">
        <v>60</v>
      </c>
    </row>
    <row r="12" spans="1:7" s="5" customFormat="1" ht="16.5" customHeight="1">
      <c r="A12" s="11">
        <v>1</v>
      </c>
      <c r="B12" s="12">
        <v>2</v>
      </c>
      <c r="C12" s="11">
        <v>3</v>
      </c>
      <c r="D12" s="13">
        <v>4</v>
      </c>
      <c r="E12" s="11">
        <v>5</v>
      </c>
      <c r="F12" s="11">
        <v>6</v>
      </c>
      <c r="G12" s="11">
        <v>7</v>
      </c>
    </row>
    <row r="13" spans="1:7" s="14" customFormat="1" ht="23.25" customHeight="1">
      <c r="A13" s="104" t="s">
        <v>7</v>
      </c>
      <c r="B13" s="105"/>
      <c r="C13" s="105"/>
      <c r="D13" s="105"/>
      <c r="E13" s="105"/>
      <c r="F13" s="105"/>
      <c r="G13" s="106"/>
    </row>
    <row r="14" spans="1:7" s="15" customFormat="1" ht="23.25" customHeight="1">
      <c r="A14" s="101" t="s">
        <v>0</v>
      </c>
      <c r="B14" s="102"/>
      <c r="C14" s="102"/>
      <c r="D14" s="102"/>
      <c r="E14" s="102"/>
      <c r="F14" s="102"/>
      <c r="G14" s="103"/>
    </row>
    <row r="15" spans="1:7" s="16" customFormat="1" ht="18.75">
      <c r="A15" s="17">
        <v>10000000</v>
      </c>
      <c r="B15" s="29" t="s">
        <v>25</v>
      </c>
      <c r="C15" s="36">
        <f>SUM(C16,)</f>
        <v>33018000</v>
      </c>
      <c r="D15" s="36">
        <f>SUM(D16,)</f>
        <v>5528000</v>
      </c>
      <c r="E15" s="36">
        <f>SUM(E16,)</f>
        <v>9389583.27</v>
      </c>
      <c r="F15" s="37">
        <f>IF(C15=0,"",E15/C15*100)</f>
        <v>28.437771124840992</v>
      </c>
      <c r="G15" s="37">
        <f>IF(D15=0,"",E15/D15*100)</f>
        <v>169.8549795586107</v>
      </c>
    </row>
    <row r="16" spans="1:7" s="16" customFormat="1" ht="18.75">
      <c r="A16" s="17">
        <v>11000000</v>
      </c>
      <c r="B16" s="30" t="s">
        <v>26</v>
      </c>
      <c r="C16" s="38">
        <f>SUM(C17,C22)</f>
        <v>33018000</v>
      </c>
      <c r="D16" s="38">
        <f>SUM(D17,D22)</f>
        <v>5528000</v>
      </c>
      <c r="E16" s="38">
        <f>SUM(E17,E22)</f>
        <v>9389583.27</v>
      </c>
      <c r="F16" s="37">
        <f aca="true" t="shared" si="0" ref="F16:F60">IF(C16=0,"",E16/C16*100)</f>
        <v>28.437771124840992</v>
      </c>
      <c r="G16" s="37">
        <f aca="true" t="shared" si="1" ref="G16:G60">IF(D16=0,"",E16/D16*100)</f>
        <v>169.8549795586107</v>
      </c>
    </row>
    <row r="17" spans="1:7" s="16" customFormat="1" ht="18.75">
      <c r="A17" s="19">
        <v>11010000</v>
      </c>
      <c r="B17" s="31" t="s">
        <v>45</v>
      </c>
      <c r="C17" s="38">
        <f>SUM(C18:C21)</f>
        <v>33013500</v>
      </c>
      <c r="D17" s="38">
        <f>SUM(D18:D21)</f>
        <v>5528000</v>
      </c>
      <c r="E17" s="38">
        <f>SUM(E18:E21)</f>
        <v>9357134.41</v>
      </c>
      <c r="F17" s="37">
        <f t="shared" si="0"/>
        <v>28.34335774758811</v>
      </c>
      <c r="G17" s="37">
        <f t="shared" si="1"/>
        <v>169.26798860347324</v>
      </c>
    </row>
    <row r="18" spans="1:7" s="16" customFormat="1" ht="25.5">
      <c r="A18" s="19">
        <v>11010100</v>
      </c>
      <c r="B18" s="32" t="s">
        <v>27</v>
      </c>
      <c r="C18" s="39">
        <v>29702500</v>
      </c>
      <c r="D18" s="39">
        <v>5184000</v>
      </c>
      <c r="E18" s="39">
        <v>8235674.63</v>
      </c>
      <c r="F18" s="37">
        <f t="shared" si="0"/>
        <v>27.727210268495917</v>
      </c>
      <c r="G18" s="37">
        <f t="shared" si="1"/>
        <v>158.86718036265432</v>
      </c>
    </row>
    <row r="19" spans="1:7" ht="25.5">
      <c r="A19" s="19">
        <v>11010200</v>
      </c>
      <c r="B19" s="32" t="s">
        <v>28</v>
      </c>
      <c r="C19" s="39">
        <v>610000</v>
      </c>
      <c r="D19" s="39">
        <v>96000</v>
      </c>
      <c r="E19" s="39">
        <v>170645.17</v>
      </c>
      <c r="F19" s="37">
        <f t="shared" si="0"/>
        <v>27.974618032786886</v>
      </c>
      <c r="G19" s="37">
        <f t="shared" si="1"/>
        <v>177.75538541666668</v>
      </c>
    </row>
    <row r="20" spans="1:7" ht="25.5">
      <c r="A20" s="19">
        <v>11010400</v>
      </c>
      <c r="B20" s="32" t="s">
        <v>29</v>
      </c>
      <c r="C20" s="39">
        <v>2206000</v>
      </c>
      <c r="D20" s="39">
        <v>208000</v>
      </c>
      <c r="E20" s="39">
        <v>864233.19</v>
      </c>
      <c r="F20" s="37">
        <f t="shared" si="0"/>
        <v>39.176481867633726</v>
      </c>
      <c r="G20" s="37" t="s">
        <v>251</v>
      </c>
    </row>
    <row r="21" spans="1:7" ht="18.75">
      <c r="A21" s="19">
        <v>11010500</v>
      </c>
      <c r="B21" s="32" t="s">
        <v>30</v>
      </c>
      <c r="C21" s="39">
        <v>495000</v>
      </c>
      <c r="D21" s="39">
        <v>40000</v>
      </c>
      <c r="E21" s="39">
        <v>86581.42</v>
      </c>
      <c r="F21" s="37">
        <f t="shared" si="0"/>
        <v>17.49119595959596</v>
      </c>
      <c r="G21" s="37" t="s">
        <v>251</v>
      </c>
    </row>
    <row r="22" spans="1:7" ht="18.75">
      <c r="A22" s="19">
        <v>11020000</v>
      </c>
      <c r="B22" s="33" t="s">
        <v>65</v>
      </c>
      <c r="C22" s="38">
        <f>SUM(C23)</f>
        <v>4500</v>
      </c>
      <c r="D22" s="38">
        <f>SUM(D23)</f>
        <v>0</v>
      </c>
      <c r="E22" s="38">
        <f>SUM(E23)</f>
        <v>32448.86</v>
      </c>
      <c r="F22" s="37">
        <f t="shared" si="0"/>
        <v>721.0857777777778</v>
      </c>
      <c r="G22" s="37">
        <f t="shared" si="1"/>
      </c>
    </row>
    <row r="23" spans="1:7" ht="18.75">
      <c r="A23" s="19">
        <v>11020200</v>
      </c>
      <c r="B23" s="32" t="s">
        <v>19</v>
      </c>
      <c r="C23" s="39">
        <v>4500</v>
      </c>
      <c r="D23" s="39">
        <v>0</v>
      </c>
      <c r="E23" s="39">
        <v>32448.86</v>
      </c>
      <c r="F23" s="37">
        <f t="shared" si="0"/>
        <v>721.0857777777778</v>
      </c>
      <c r="G23" s="37">
        <f t="shared" si="1"/>
      </c>
    </row>
    <row r="24" spans="1:7" s="16" customFormat="1" ht="18.75">
      <c r="A24" s="17">
        <v>20000000</v>
      </c>
      <c r="B24" s="34" t="s">
        <v>8</v>
      </c>
      <c r="C24" s="36">
        <f>SUM(C25,C34,C32,C28)</f>
        <v>505400</v>
      </c>
      <c r="D24" s="36">
        <f>SUM(D25,D34,D32,D28)</f>
        <v>70500</v>
      </c>
      <c r="E24" s="36">
        <f>SUM(E25,E34,E32,E28)</f>
        <v>341809.57</v>
      </c>
      <c r="F24" s="37">
        <f t="shared" si="0"/>
        <v>67.63149386624457</v>
      </c>
      <c r="G24" s="37" t="s">
        <v>251</v>
      </c>
    </row>
    <row r="25" spans="1:7" ht="18.75">
      <c r="A25" s="17">
        <v>21000000</v>
      </c>
      <c r="B25" s="30" t="s">
        <v>66</v>
      </c>
      <c r="C25" s="38">
        <f>SUM(C26,)</f>
        <v>5400</v>
      </c>
      <c r="D25" s="38">
        <f>SUM(D26,)</f>
        <v>0</v>
      </c>
      <c r="E25" s="38">
        <f>SUM(E26,)</f>
        <v>20046.6</v>
      </c>
      <c r="F25" s="37">
        <f t="shared" si="0"/>
        <v>371.2333333333333</v>
      </c>
      <c r="G25" s="37">
        <f t="shared" si="1"/>
      </c>
    </row>
    <row r="26" spans="1:7" ht="25.5">
      <c r="A26" s="19">
        <v>21010000</v>
      </c>
      <c r="B26" s="32" t="s">
        <v>20</v>
      </c>
      <c r="C26" s="38">
        <f>SUM(C27)</f>
        <v>5400</v>
      </c>
      <c r="D26" s="38">
        <f>SUM(D27)</f>
        <v>0</v>
      </c>
      <c r="E26" s="38">
        <f>SUM(E27)</f>
        <v>20046.6</v>
      </c>
      <c r="F26" s="37">
        <f t="shared" si="0"/>
        <v>371.2333333333333</v>
      </c>
      <c r="G26" s="37">
        <f t="shared" si="1"/>
      </c>
    </row>
    <row r="27" spans="1:7" ht="18.75">
      <c r="A27" s="19">
        <v>21010300</v>
      </c>
      <c r="B27" s="32" t="s">
        <v>21</v>
      </c>
      <c r="C27" s="39">
        <v>5400</v>
      </c>
      <c r="D27" s="39">
        <v>0</v>
      </c>
      <c r="E27" s="39">
        <v>20046.6</v>
      </c>
      <c r="F27" s="37">
        <f t="shared" si="0"/>
        <v>371.2333333333333</v>
      </c>
      <c r="G27" s="37">
        <f t="shared" si="1"/>
      </c>
    </row>
    <row r="28" spans="1:7" s="16" customFormat="1" ht="15.75" customHeight="1">
      <c r="A28" s="17">
        <v>22010000</v>
      </c>
      <c r="B28" s="30" t="s">
        <v>48</v>
      </c>
      <c r="C28" s="36">
        <f>SUM(C29:C31)</f>
        <v>300000</v>
      </c>
      <c r="D28" s="36">
        <f>SUM(D29:D31)</f>
        <v>70500</v>
      </c>
      <c r="E28" s="36">
        <f>SUM(E29:E31)</f>
        <v>114300</v>
      </c>
      <c r="F28" s="37">
        <f t="shared" si="0"/>
        <v>38.1</v>
      </c>
      <c r="G28" s="37">
        <f t="shared" si="1"/>
        <v>162.12765957446808</v>
      </c>
    </row>
    <row r="29" spans="1:7" ht="25.5">
      <c r="A29" s="19">
        <v>22010300</v>
      </c>
      <c r="B29" s="32" t="s">
        <v>49</v>
      </c>
      <c r="C29" s="39">
        <v>30000</v>
      </c>
      <c r="D29" s="39">
        <v>7500</v>
      </c>
      <c r="E29" s="39">
        <v>20830</v>
      </c>
      <c r="F29" s="37">
        <f t="shared" si="0"/>
        <v>69.43333333333334</v>
      </c>
      <c r="G29" s="37" t="s">
        <v>251</v>
      </c>
    </row>
    <row r="30" spans="1:7" ht="15.75" customHeight="1">
      <c r="A30" s="19">
        <v>22012600</v>
      </c>
      <c r="B30" s="32" t="s">
        <v>50</v>
      </c>
      <c r="C30" s="39">
        <v>250000</v>
      </c>
      <c r="D30" s="39">
        <v>60000</v>
      </c>
      <c r="E30" s="39">
        <v>93435</v>
      </c>
      <c r="F30" s="37">
        <f t="shared" si="0"/>
        <v>37.374</v>
      </c>
      <c r="G30" s="37">
        <f t="shared" si="1"/>
        <v>155.725</v>
      </c>
    </row>
    <row r="31" spans="1:7" ht="38.25">
      <c r="A31" s="19">
        <v>22012900</v>
      </c>
      <c r="B31" s="32" t="s">
        <v>51</v>
      </c>
      <c r="C31" s="39">
        <v>20000</v>
      </c>
      <c r="D31" s="39">
        <v>3000</v>
      </c>
      <c r="E31" s="39">
        <v>35</v>
      </c>
      <c r="F31" s="37">
        <f t="shared" si="0"/>
        <v>0.17500000000000002</v>
      </c>
      <c r="G31" s="37">
        <f t="shared" si="1"/>
        <v>1.1666666666666667</v>
      </c>
    </row>
    <row r="32" spans="1:7" ht="34.5" customHeight="1" hidden="1">
      <c r="A32" s="19">
        <v>22130000</v>
      </c>
      <c r="B32" s="32" t="s">
        <v>38</v>
      </c>
      <c r="C32" s="38"/>
      <c r="D32" s="38"/>
      <c r="E32" s="38"/>
      <c r="F32" s="37">
        <f t="shared" si="0"/>
      </c>
      <c r="G32" s="37">
        <f t="shared" si="1"/>
      </c>
    </row>
    <row r="33" spans="1:7" s="16" customFormat="1" ht="21" customHeight="1">
      <c r="A33" s="17">
        <v>24000000</v>
      </c>
      <c r="B33" s="30" t="s">
        <v>31</v>
      </c>
      <c r="C33" s="36">
        <f>SUM(C34)</f>
        <v>200000</v>
      </c>
      <c r="D33" s="36">
        <f>SUM(D34)</f>
        <v>0</v>
      </c>
      <c r="E33" s="36">
        <f>SUM(E34)</f>
        <v>207462.97</v>
      </c>
      <c r="F33" s="37">
        <f t="shared" si="0"/>
        <v>103.731485</v>
      </c>
      <c r="G33" s="37">
        <f t="shared" si="1"/>
      </c>
    </row>
    <row r="34" spans="1:7" s="16" customFormat="1" ht="18.75">
      <c r="A34" s="17">
        <v>24060000</v>
      </c>
      <c r="B34" s="34" t="s">
        <v>36</v>
      </c>
      <c r="C34" s="36">
        <f>SUM(C35:C36)</f>
        <v>200000</v>
      </c>
      <c r="D34" s="36">
        <f>SUM(D35:D36)</f>
        <v>0</v>
      </c>
      <c r="E34" s="36">
        <f>SUM(E35:E36)</f>
        <v>207462.97</v>
      </c>
      <c r="F34" s="37">
        <f t="shared" si="0"/>
        <v>103.731485</v>
      </c>
      <c r="G34" s="37">
        <f t="shared" si="1"/>
      </c>
    </row>
    <row r="35" spans="1:7" ht="18.75">
      <c r="A35" s="19">
        <v>24060300</v>
      </c>
      <c r="B35" s="35" t="s">
        <v>9</v>
      </c>
      <c r="C35" s="39">
        <v>200000</v>
      </c>
      <c r="D35" s="39">
        <v>0</v>
      </c>
      <c r="E35" s="39">
        <v>207462.97</v>
      </c>
      <c r="F35" s="37">
        <f t="shared" si="0"/>
        <v>103.731485</v>
      </c>
      <c r="G35" s="37">
        <f t="shared" si="1"/>
      </c>
    </row>
    <row r="36" spans="1:7" ht="18.75" hidden="1">
      <c r="A36" s="19">
        <v>24060600</v>
      </c>
      <c r="B36" s="35" t="s">
        <v>46</v>
      </c>
      <c r="C36" s="38"/>
      <c r="D36" s="38"/>
      <c r="E36" s="38"/>
      <c r="F36" s="37">
        <f t="shared" si="0"/>
      </c>
      <c r="G36" s="37">
        <f t="shared" si="1"/>
      </c>
    </row>
    <row r="37" spans="1:7" s="16" customFormat="1" ht="18.75" hidden="1">
      <c r="A37" s="17">
        <v>30000000</v>
      </c>
      <c r="B37" s="34" t="s">
        <v>10</v>
      </c>
      <c r="C37" s="36">
        <f>SUM(C38)</f>
        <v>0</v>
      </c>
      <c r="D37" s="36">
        <f aca="true" t="shared" si="2" ref="D37:E39">SUM(D38)</f>
        <v>0</v>
      </c>
      <c r="E37" s="36">
        <f t="shared" si="2"/>
        <v>0</v>
      </c>
      <c r="F37" s="37">
        <f t="shared" si="0"/>
      </c>
      <c r="G37" s="37">
        <f t="shared" si="1"/>
      </c>
    </row>
    <row r="38" spans="1:7" ht="18.75" hidden="1">
      <c r="A38" s="17">
        <v>31000000</v>
      </c>
      <c r="B38" s="30" t="s">
        <v>67</v>
      </c>
      <c r="C38" s="38">
        <f>SUM(C39)</f>
        <v>0</v>
      </c>
      <c r="D38" s="38">
        <f t="shared" si="2"/>
        <v>0</v>
      </c>
      <c r="E38" s="38">
        <f t="shared" si="2"/>
        <v>0</v>
      </c>
      <c r="F38" s="37">
        <f t="shared" si="0"/>
      </c>
      <c r="G38" s="37">
        <f t="shared" si="1"/>
      </c>
    </row>
    <row r="39" spans="1:7" ht="40.5" hidden="1">
      <c r="A39" s="19">
        <v>31010000</v>
      </c>
      <c r="B39" s="33" t="s">
        <v>22</v>
      </c>
      <c r="C39" s="38">
        <f>SUM(C40)</f>
        <v>0</v>
      </c>
      <c r="D39" s="38">
        <f>D40</f>
        <v>0</v>
      </c>
      <c r="E39" s="38">
        <f t="shared" si="2"/>
        <v>0</v>
      </c>
      <c r="F39" s="37">
        <f t="shared" si="0"/>
      </c>
      <c r="G39" s="37">
        <f t="shared" si="1"/>
      </c>
    </row>
    <row r="40" spans="1:7" ht="33.75" customHeight="1" hidden="1">
      <c r="A40" s="19">
        <v>31010200</v>
      </c>
      <c r="B40" s="32" t="s">
        <v>23</v>
      </c>
      <c r="C40" s="38"/>
      <c r="D40" s="38"/>
      <c r="E40" s="38"/>
      <c r="F40" s="37">
        <f t="shared" si="0"/>
      </c>
      <c r="G40" s="37">
        <f t="shared" si="1"/>
      </c>
    </row>
    <row r="41" spans="1:7" s="16" customFormat="1" ht="18.75">
      <c r="A41" s="22"/>
      <c r="B41" s="34" t="s">
        <v>11</v>
      </c>
      <c r="C41" s="36">
        <f>C37+C24+C15</f>
        <v>33523400</v>
      </c>
      <c r="D41" s="36">
        <f>D37+D24+D15</f>
        <v>5598500</v>
      </c>
      <c r="E41" s="36">
        <f>E37+E24+E15</f>
        <v>9731392.84</v>
      </c>
      <c r="F41" s="37">
        <f t="shared" si="0"/>
        <v>29.02865711711819</v>
      </c>
      <c r="G41" s="37">
        <f t="shared" si="1"/>
        <v>173.82143145485398</v>
      </c>
    </row>
    <row r="42" spans="1:7" s="16" customFormat="1" ht="18.75">
      <c r="A42" s="17">
        <v>40000000</v>
      </c>
      <c r="B42" s="34" t="s">
        <v>12</v>
      </c>
      <c r="C42" s="36">
        <f>SUM(C43)</f>
        <v>317802587</v>
      </c>
      <c r="D42" s="36">
        <f>SUM(D43)</f>
        <v>129168090</v>
      </c>
      <c r="E42" s="36">
        <f>SUM(E43)</f>
        <v>126678890.32000001</v>
      </c>
      <c r="F42" s="37">
        <f t="shared" si="0"/>
        <v>39.86087448683985</v>
      </c>
      <c r="G42" s="37">
        <f t="shared" si="1"/>
        <v>98.07289890250759</v>
      </c>
    </row>
    <row r="43" spans="1:7" ht="18.75">
      <c r="A43" s="17">
        <v>41000000</v>
      </c>
      <c r="B43" s="30" t="s">
        <v>68</v>
      </c>
      <c r="C43" s="38">
        <f>SUM(C44,C48)</f>
        <v>317802587</v>
      </c>
      <c r="D43" s="38">
        <f>SUM(D44,D48)</f>
        <v>129168090</v>
      </c>
      <c r="E43" s="38">
        <f>SUM(E44,E48)</f>
        <v>126678890.32000001</v>
      </c>
      <c r="F43" s="37">
        <f t="shared" si="0"/>
        <v>39.86087448683985</v>
      </c>
      <c r="G43" s="37">
        <f t="shared" si="1"/>
        <v>98.07289890250759</v>
      </c>
    </row>
    <row r="44" spans="1:7" s="16" customFormat="1" ht="18.75">
      <c r="A44" s="19">
        <v>41020000</v>
      </c>
      <c r="B44" s="33" t="s">
        <v>69</v>
      </c>
      <c r="C44" s="38">
        <f>C45+C47+C46</f>
        <v>38294694</v>
      </c>
      <c r="D44" s="38">
        <f>D45+D47+D46</f>
        <v>11173098</v>
      </c>
      <c r="E44" s="38">
        <f>E45+E47+E46</f>
        <v>11030098</v>
      </c>
      <c r="F44" s="37">
        <f t="shared" si="0"/>
        <v>28.803201822163665</v>
      </c>
      <c r="G44" s="37">
        <f t="shared" si="1"/>
        <v>98.72014010796289</v>
      </c>
    </row>
    <row r="45" spans="1:7" s="16" customFormat="1" ht="18.75">
      <c r="A45" s="19">
        <v>41020100</v>
      </c>
      <c r="B45" s="32" t="s">
        <v>39</v>
      </c>
      <c r="C45" s="39">
        <v>8634800</v>
      </c>
      <c r="D45" s="39">
        <v>2158400</v>
      </c>
      <c r="E45" s="39">
        <v>2158400</v>
      </c>
      <c r="F45" s="37">
        <f t="shared" si="0"/>
        <v>24.99652568675592</v>
      </c>
      <c r="G45" s="37">
        <f t="shared" si="1"/>
        <v>100</v>
      </c>
    </row>
    <row r="46" spans="1:7" s="16" customFormat="1" ht="25.5">
      <c r="A46" s="19">
        <v>41020200</v>
      </c>
      <c r="B46" s="32" t="s">
        <v>63</v>
      </c>
      <c r="C46" s="39">
        <v>27828294</v>
      </c>
      <c r="D46" s="39">
        <v>7782398</v>
      </c>
      <c r="E46" s="39">
        <v>7782398</v>
      </c>
      <c r="F46" s="37">
        <f t="shared" si="0"/>
        <v>27.965774689601886</v>
      </c>
      <c r="G46" s="37">
        <f t="shared" si="1"/>
        <v>100</v>
      </c>
    </row>
    <row r="47" spans="1:7" s="16" customFormat="1" ht="18.75">
      <c r="A47" s="19">
        <v>41020900</v>
      </c>
      <c r="B47" s="32" t="s">
        <v>40</v>
      </c>
      <c r="C47" s="39">
        <v>1831600</v>
      </c>
      <c r="D47" s="39">
        <v>1232300</v>
      </c>
      <c r="E47" s="39">
        <v>1089300</v>
      </c>
      <c r="F47" s="37">
        <f t="shared" si="0"/>
        <v>59.47259226905438</v>
      </c>
      <c r="G47" s="37">
        <f t="shared" si="1"/>
        <v>88.39568286943114</v>
      </c>
    </row>
    <row r="48" spans="1:7" s="23" customFormat="1" ht="19.5">
      <c r="A48" s="19">
        <v>41030000</v>
      </c>
      <c r="B48" s="33" t="s">
        <v>70</v>
      </c>
      <c r="C48" s="38">
        <f>SUM(C49:C59)</f>
        <v>279507893</v>
      </c>
      <c r="D48" s="38">
        <f>SUM(D49:D59)</f>
        <v>117994992</v>
      </c>
      <c r="E48" s="38">
        <f>SUM(E49:E59)</f>
        <v>115648792.32000001</v>
      </c>
      <c r="F48" s="37">
        <f t="shared" si="0"/>
        <v>41.37585922126357</v>
      </c>
      <c r="G48" s="37">
        <f t="shared" si="1"/>
        <v>98.01161079785489</v>
      </c>
    </row>
    <row r="49" spans="1:7" ht="42" customHeight="1">
      <c r="A49" s="19">
        <v>41030600</v>
      </c>
      <c r="B49" s="32" t="s">
        <v>72</v>
      </c>
      <c r="C49" s="39">
        <v>63218000</v>
      </c>
      <c r="D49" s="39">
        <v>15582000</v>
      </c>
      <c r="E49" s="39">
        <v>15427737.58</v>
      </c>
      <c r="F49" s="37">
        <f t="shared" si="0"/>
        <v>24.404026669619412</v>
      </c>
      <c r="G49" s="37">
        <f t="shared" si="1"/>
        <v>99.00999602104993</v>
      </c>
    </row>
    <row r="50" spans="1:7" ht="44.25" customHeight="1">
      <c r="A50" s="19">
        <v>41030800</v>
      </c>
      <c r="B50" s="32" t="s">
        <v>33</v>
      </c>
      <c r="C50" s="39">
        <v>97503700</v>
      </c>
      <c r="D50" s="39">
        <v>65334180</v>
      </c>
      <c r="E50" s="39">
        <v>65334180</v>
      </c>
      <c r="F50" s="37">
        <f t="shared" si="0"/>
        <v>67.00687255970799</v>
      </c>
      <c r="G50" s="37">
        <f t="shared" si="1"/>
        <v>100</v>
      </c>
    </row>
    <row r="51" spans="1:7" ht="31.5" customHeight="1">
      <c r="A51" s="19">
        <v>41031000</v>
      </c>
      <c r="B51" s="32" t="s">
        <v>34</v>
      </c>
      <c r="C51" s="39">
        <v>4751300</v>
      </c>
      <c r="D51" s="39">
        <v>1277300</v>
      </c>
      <c r="E51" s="39">
        <v>1101784.76</v>
      </c>
      <c r="F51" s="37">
        <f t="shared" si="0"/>
        <v>23.189122134994633</v>
      </c>
      <c r="G51" s="37">
        <f t="shared" si="1"/>
        <v>86.25888671416268</v>
      </c>
    </row>
    <row r="52" spans="1:7" ht="31.5" customHeight="1">
      <c r="A52" s="19">
        <v>41033600</v>
      </c>
      <c r="B52" s="32" t="s">
        <v>62</v>
      </c>
      <c r="C52" s="39">
        <v>675000</v>
      </c>
      <c r="D52" s="39"/>
      <c r="E52" s="39"/>
      <c r="F52" s="37">
        <f t="shared" si="0"/>
        <v>0</v>
      </c>
      <c r="G52" s="37">
        <f t="shared" si="1"/>
      </c>
    </row>
    <row r="53" spans="1:7" ht="18.75">
      <c r="A53" s="19">
        <v>41033900</v>
      </c>
      <c r="B53" s="32" t="s">
        <v>41</v>
      </c>
      <c r="C53" s="39">
        <v>51537300</v>
      </c>
      <c r="D53" s="39">
        <v>13017000</v>
      </c>
      <c r="E53" s="39">
        <v>13017000</v>
      </c>
      <c r="F53" s="37">
        <f t="shared" si="0"/>
        <v>25.257434906368786</v>
      </c>
      <c r="G53" s="37">
        <f t="shared" si="1"/>
        <v>100</v>
      </c>
    </row>
    <row r="54" spans="1:7" ht="18.75">
      <c r="A54" s="19">
        <v>41034200</v>
      </c>
      <c r="B54" s="32" t="s">
        <v>71</v>
      </c>
      <c r="C54" s="39">
        <v>41665500</v>
      </c>
      <c r="D54" s="39">
        <v>10413200</v>
      </c>
      <c r="E54" s="39">
        <v>10231650</v>
      </c>
      <c r="F54" s="37">
        <f t="shared" si="0"/>
        <v>24.556647586132414</v>
      </c>
      <c r="G54" s="37">
        <f t="shared" si="1"/>
        <v>98.2565397764376</v>
      </c>
    </row>
    <row r="55" spans="1:7" ht="25.5" hidden="1">
      <c r="A55" s="19">
        <v>41034500</v>
      </c>
      <c r="B55" s="32" t="s">
        <v>52</v>
      </c>
      <c r="C55" s="40"/>
      <c r="D55" s="41"/>
      <c r="E55" s="42"/>
      <c r="F55" s="37">
        <f t="shared" si="0"/>
      </c>
      <c r="G55" s="37">
        <f t="shared" si="1"/>
      </c>
    </row>
    <row r="56" spans="1:7" ht="18.75">
      <c r="A56" s="19">
        <v>41035000</v>
      </c>
      <c r="B56" s="32" t="s">
        <v>13</v>
      </c>
      <c r="C56" s="39">
        <v>18348207</v>
      </c>
      <c r="D56" s="39">
        <v>12016379</v>
      </c>
      <c r="E56" s="39">
        <v>10230906</v>
      </c>
      <c r="F56" s="37">
        <f t="shared" si="0"/>
        <v>55.75970447684616</v>
      </c>
      <c r="G56" s="37">
        <f t="shared" si="1"/>
        <v>85.14133916714844</v>
      </c>
    </row>
    <row r="57" spans="1:7" ht="21.75" customHeight="1">
      <c r="A57" s="19">
        <v>41035400</v>
      </c>
      <c r="B57" s="32" t="s">
        <v>64</v>
      </c>
      <c r="C57" s="39">
        <v>49486</v>
      </c>
      <c r="D57" s="39">
        <v>8998</v>
      </c>
      <c r="E57" s="39">
        <v>0</v>
      </c>
      <c r="F57" s="37">
        <f t="shared" si="0"/>
        <v>0</v>
      </c>
      <c r="G57" s="37">
        <f t="shared" si="1"/>
        <v>0</v>
      </c>
    </row>
    <row r="58" spans="1:7" ht="46.5" customHeight="1">
      <c r="A58" s="19">
        <v>41035800</v>
      </c>
      <c r="B58" s="32" t="s">
        <v>35</v>
      </c>
      <c r="C58" s="39">
        <v>1649900</v>
      </c>
      <c r="D58" s="39">
        <v>333435</v>
      </c>
      <c r="E58" s="39">
        <v>293033.98</v>
      </c>
      <c r="F58" s="37">
        <f t="shared" si="0"/>
        <v>17.760711558276256</v>
      </c>
      <c r="G58" s="37">
        <f t="shared" si="1"/>
        <v>87.88338956618232</v>
      </c>
    </row>
    <row r="59" spans="1:7" ht="25.5">
      <c r="A59" s="19">
        <v>41037000</v>
      </c>
      <c r="B59" s="32" t="s">
        <v>56</v>
      </c>
      <c r="C59" s="39">
        <v>109500</v>
      </c>
      <c r="D59" s="39">
        <v>12500</v>
      </c>
      <c r="E59" s="39">
        <v>12500</v>
      </c>
      <c r="F59" s="37">
        <f t="shared" si="0"/>
        <v>11.415525114155251</v>
      </c>
      <c r="G59" s="37">
        <f t="shared" si="1"/>
        <v>100</v>
      </c>
    </row>
    <row r="60" spans="1:141" s="25" customFormat="1" ht="19.5" thickBot="1">
      <c r="A60" s="17"/>
      <c r="B60" s="22" t="s">
        <v>14</v>
      </c>
      <c r="C60" s="36">
        <f>SUM(C42,C41)</f>
        <v>351325987</v>
      </c>
      <c r="D60" s="36">
        <f>SUM(D42,D41)</f>
        <v>134766590</v>
      </c>
      <c r="E60" s="36">
        <f>SUM(E42,E41)</f>
        <v>136410283.16</v>
      </c>
      <c r="F60" s="37">
        <f t="shared" si="0"/>
        <v>38.82726818042071</v>
      </c>
      <c r="G60" s="37">
        <f t="shared" si="1"/>
        <v>101.21965923453283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</row>
    <row r="61" spans="1:7" s="15" customFormat="1" ht="28.5" customHeight="1">
      <c r="A61" s="101" t="s">
        <v>1</v>
      </c>
      <c r="B61" s="102"/>
      <c r="C61" s="102"/>
      <c r="D61" s="102"/>
      <c r="E61" s="102"/>
      <c r="F61" s="102"/>
      <c r="G61" s="103"/>
    </row>
    <row r="62" spans="1:7" s="16" customFormat="1" ht="18.75">
      <c r="A62" s="22">
        <v>20000000</v>
      </c>
      <c r="B62" s="22" t="s">
        <v>8</v>
      </c>
      <c r="C62" s="36">
        <f>SUM(C65,C63)</f>
        <v>3481455</v>
      </c>
      <c r="D62" s="36">
        <f>SUM(D65,D63)</f>
        <v>3481455</v>
      </c>
      <c r="E62" s="36">
        <f>SUM(E65,E63)</f>
        <v>1320162.56</v>
      </c>
      <c r="F62" s="37">
        <f aca="true" t="shared" si="3" ref="F62:F74">IF(C62=0,"",E62/C62*100)</f>
        <v>37.91985132652871</v>
      </c>
      <c r="G62" s="37">
        <f aca="true" t="shared" si="4" ref="G62:G74">IF(D62=0,"",E62/D62*100)</f>
        <v>37.91985132652871</v>
      </c>
    </row>
    <row r="63" spans="1:7" s="16" customFormat="1" ht="18.75" hidden="1">
      <c r="A63" s="22">
        <v>21000000</v>
      </c>
      <c r="B63" s="22" t="s">
        <v>44</v>
      </c>
      <c r="C63" s="36">
        <f>SUM(C64)</f>
        <v>0</v>
      </c>
      <c r="D63" s="36">
        <f>SUM(D64)</f>
        <v>0</v>
      </c>
      <c r="E63" s="36">
        <f>SUM(E64)</f>
        <v>0</v>
      </c>
      <c r="F63" s="37">
        <f t="shared" si="3"/>
      </c>
      <c r="G63" s="37">
        <f t="shared" si="4"/>
      </c>
    </row>
    <row r="64" spans="1:7" ht="31.5" hidden="1">
      <c r="A64" s="21">
        <v>21110000</v>
      </c>
      <c r="B64" s="21" t="s">
        <v>43</v>
      </c>
      <c r="C64" s="38"/>
      <c r="D64" s="38"/>
      <c r="E64" s="38"/>
      <c r="F64" s="37">
        <f t="shared" si="3"/>
      </c>
      <c r="G64" s="37">
        <f t="shared" si="4"/>
      </c>
    </row>
    <row r="65" spans="1:7" s="16" customFormat="1" ht="18.75">
      <c r="A65" s="22">
        <v>25000000</v>
      </c>
      <c r="B65" s="22" t="s">
        <v>15</v>
      </c>
      <c r="C65" s="36">
        <f>SUM(C66:C67)</f>
        <v>3481455</v>
      </c>
      <c r="D65" s="36">
        <f>SUM(D66:D67)</f>
        <v>3481455</v>
      </c>
      <c r="E65" s="36">
        <f>SUM(E66:E67)</f>
        <v>1320162.56</v>
      </c>
      <c r="F65" s="37">
        <f t="shared" si="3"/>
        <v>37.91985132652871</v>
      </c>
      <c r="G65" s="37">
        <f t="shared" si="4"/>
        <v>37.91985132652871</v>
      </c>
    </row>
    <row r="66" spans="1:7" ht="21.75" customHeight="1">
      <c r="A66" s="21">
        <v>25010000</v>
      </c>
      <c r="B66" s="28" t="s">
        <v>24</v>
      </c>
      <c r="C66" s="38">
        <v>2381455</v>
      </c>
      <c r="D66" s="38">
        <v>2381455</v>
      </c>
      <c r="E66" s="40">
        <v>832445.97</v>
      </c>
      <c r="F66" s="37">
        <f t="shared" si="3"/>
        <v>34.955351665263464</v>
      </c>
      <c r="G66" s="37">
        <f t="shared" si="4"/>
        <v>34.955351665263464</v>
      </c>
    </row>
    <row r="67" spans="1:7" ht="18.75">
      <c r="A67" s="21">
        <v>25020000</v>
      </c>
      <c r="B67" s="28" t="s">
        <v>37</v>
      </c>
      <c r="C67" s="38">
        <v>1100000</v>
      </c>
      <c r="D67" s="38">
        <v>1100000</v>
      </c>
      <c r="E67" s="40">
        <v>487716.59</v>
      </c>
      <c r="F67" s="37">
        <f t="shared" si="3"/>
        <v>44.337871818181824</v>
      </c>
      <c r="G67" s="37">
        <f t="shared" si="4"/>
        <v>44.337871818181824</v>
      </c>
    </row>
    <row r="68" spans="1:7" ht="18.75">
      <c r="A68" s="21"/>
      <c r="B68" s="22" t="s">
        <v>11</v>
      </c>
      <c r="C68" s="36">
        <f>C62</f>
        <v>3481455</v>
      </c>
      <c r="D68" s="36">
        <f>D62</f>
        <v>3481455</v>
      </c>
      <c r="E68" s="36">
        <f>E62</f>
        <v>1320162.56</v>
      </c>
      <c r="F68" s="37">
        <f t="shared" si="3"/>
        <v>37.91985132652871</v>
      </c>
      <c r="G68" s="37">
        <f t="shared" si="4"/>
        <v>37.91985132652871</v>
      </c>
    </row>
    <row r="69" spans="1:7" ht="18.75" hidden="1">
      <c r="A69" s="17">
        <v>40000000</v>
      </c>
      <c r="B69" s="22" t="s">
        <v>12</v>
      </c>
      <c r="C69" s="36">
        <f>C70</f>
        <v>0</v>
      </c>
      <c r="D69" s="36">
        <f aca="true" t="shared" si="5" ref="D69:E71">D70</f>
        <v>0</v>
      </c>
      <c r="E69" s="36">
        <f t="shared" si="5"/>
        <v>0</v>
      </c>
      <c r="F69" s="37">
        <f t="shared" si="3"/>
      </c>
      <c r="G69" s="37">
        <f t="shared" si="4"/>
      </c>
    </row>
    <row r="70" spans="1:7" ht="18.75" hidden="1">
      <c r="A70" s="17">
        <v>41000000</v>
      </c>
      <c r="B70" s="18" t="s">
        <v>53</v>
      </c>
      <c r="C70" s="36">
        <f>C71</f>
        <v>0</v>
      </c>
      <c r="D70" s="36">
        <f t="shared" si="5"/>
        <v>0</v>
      </c>
      <c r="E70" s="36">
        <f t="shared" si="5"/>
        <v>0</v>
      </c>
      <c r="F70" s="37">
        <f t="shared" si="3"/>
      </c>
      <c r="G70" s="37">
        <f t="shared" si="4"/>
      </c>
    </row>
    <row r="71" spans="1:7" ht="18.75" hidden="1">
      <c r="A71" s="17">
        <v>41030000</v>
      </c>
      <c r="B71" s="28" t="s">
        <v>54</v>
      </c>
      <c r="C71" s="43">
        <f>C72</f>
        <v>0</v>
      </c>
      <c r="D71" s="43">
        <f t="shared" si="5"/>
        <v>0</v>
      </c>
      <c r="E71" s="43">
        <f t="shared" si="5"/>
        <v>0</v>
      </c>
      <c r="F71" s="37">
        <f t="shared" si="3"/>
      </c>
      <c r="G71" s="37">
        <f t="shared" si="4"/>
      </c>
    </row>
    <row r="72" spans="1:7" ht="18.75" hidden="1">
      <c r="A72" s="19">
        <v>41035000</v>
      </c>
      <c r="B72" s="20" t="s">
        <v>13</v>
      </c>
      <c r="C72" s="38"/>
      <c r="D72" s="40"/>
      <c r="E72" s="40"/>
      <c r="F72" s="37">
        <f t="shared" si="3"/>
      </c>
      <c r="G72" s="37">
        <f t="shared" si="4"/>
      </c>
    </row>
    <row r="73" spans="1:7" s="16" customFormat="1" ht="18.75">
      <c r="A73" s="17"/>
      <c r="B73" s="22" t="s">
        <v>16</v>
      </c>
      <c r="C73" s="36">
        <f>C62+C69</f>
        <v>3481455</v>
      </c>
      <c r="D73" s="36">
        <f>D62+D69</f>
        <v>3481455</v>
      </c>
      <c r="E73" s="36">
        <f>E62+E69</f>
        <v>1320162.56</v>
      </c>
      <c r="F73" s="37">
        <f t="shared" si="3"/>
        <v>37.91985132652871</v>
      </c>
      <c r="G73" s="37">
        <f t="shared" si="4"/>
        <v>37.91985132652871</v>
      </c>
    </row>
    <row r="74" spans="1:7" s="16" customFormat="1" ht="18.75">
      <c r="A74" s="17"/>
      <c r="B74" s="22" t="s">
        <v>17</v>
      </c>
      <c r="C74" s="36">
        <f>SUM(C73,C60)</f>
        <v>354807442</v>
      </c>
      <c r="D74" s="36">
        <f>SUM(D73,D60)</f>
        <v>138248045</v>
      </c>
      <c r="E74" s="36">
        <f>SUM(E73,E60)</f>
        <v>137730445.72</v>
      </c>
      <c r="F74" s="37">
        <f t="shared" si="3"/>
        <v>38.818364390451535</v>
      </c>
      <c r="G74" s="37">
        <f t="shared" si="4"/>
        <v>99.62560101301975</v>
      </c>
    </row>
    <row r="75" spans="1:2" ht="18.75">
      <c r="A75" s="1"/>
      <c r="B75" s="26"/>
    </row>
    <row r="76" spans="1:2" ht="18.75">
      <c r="A76" s="1"/>
      <c r="B76" s="26"/>
    </row>
    <row r="77" spans="1:2" ht="18.75">
      <c r="A77" s="1"/>
      <c r="B77" s="26"/>
    </row>
    <row r="78" ht="18.75">
      <c r="A78" s="1"/>
    </row>
    <row r="79" ht="18.75">
      <c r="A79" s="1"/>
    </row>
    <row r="80" ht="18.75">
      <c r="A80" s="1"/>
    </row>
    <row r="81" ht="18.75">
      <c r="A81" s="1"/>
    </row>
    <row r="82" ht="18.75">
      <c r="A82" s="1"/>
    </row>
    <row r="83" ht="18.75">
      <c r="A83" s="1"/>
    </row>
    <row r="84" ht="18.75">
      <c r="A84" s="1"/>
    </row>
    <row r="85" ht="18.75">
      <c r="A85" s="1"/>
    </row>
    <row r="86" ht="18.75">
      <c r="A86" s="1"/>
    </row>
    <row r="87" ht="18.75">
      <c r="A87" s="1"/>
    </row>
    <row r="88" ht="18.75">
      <c r="A88" s="1"/>
    </row>
    <row r="89" ht="18.75">
      <c r="A89" s="1"/>
    </row>
    <row r="90" ht="18.75">
      <c r="A90" s="1"/>
    </row>
    <row r="91" ht="18.75">
      <c r="A91" s="1"/>
    </row>
    <row r="92" ht="18.75">
      <c r="A92" s="1"/>
    </row>
    <row r="93" ht="18.75">
      <c r="A93" s="1"/>
    </row>
    <row r="94" ht="18.75">
      <c r="A94" s="1"/>
    </row>
    <row r="95" ht="18.75">
      <c r="A95" s="1"/>
    </row>
    <row r="96" ht="18.75">
      <c r="A96" s="1"/>
    </row>
    <row r="97" ht="18.75">
      <c r="A97" s="1"/>
    </row>
    <row r="98" ht="18.75">
      <c r="A98" s="1"/>
    </row>
    <row r="99" ht="18.75">
      <c r="A99" s="1"/>
    </row>
    <row r="100" ht="18.75">
      <c r="A100" s="1"/>
    </row>
    <row r="101" ht="18.75">
      <c r="A101" s="1"/>
    </row>
    <row r="102" ht="18.75">
      <c r="A102" s="1"/>
    </row>
    <row r="103" ht="18.75">
      <c r="A103" s="1"/>
    </row>
    <row r="104" ht="18.75">
      <c r="A104" s="1"/>
    </row>
    <row r="105" ht="18.75">
      <c r="A105" s="1"/>
    </row>
    <row r="106" ht="18.75">
      <c r="A106" s="1"/>
    </row>
    <row r="107" ht="18.75">
      <c r="A107" s="1"/>
    </row>
    <row r="108" ht="18.75">
      <c r="A108" s="1"/>
    </row>
    <row r="109" ht="18.75">
      <c r="A109" s="1"/>
    </row>
    <row r="110" ht="18.75">
      <c r="A110" s="1"/>
    </row>
    <row r="111" ht="18.75">
      <c r="A111" s="1"/>
    </row>
    <row r="112" ht="18.75">
      <c r="A112" s="1"/>
    </row>
    <row r="113" ht="18.75">
      <c r="A113" s="1"/>
    </row>
    <row r="114" ht="18.75">
      <c r="A114" s="1"/>
    </row>
    <row r="115" ht="18.75">
      <c r="A115" s="1"/>
    </row>
    <row r="116" ht="18.75">
      <c r="A116" s="1"/>
    </row>
    <row r="117" ht="18.75">
      <c r="A117" s="1"/>
    </row>
    <row r="118" ht="18.75">
      <c r="A118" s="1"/>
    </row>
    <row r="119" ht="18.75">
      <c r="A119" s="1"/>
    </row>
    <row r="120" ht="18.75">
      <c r="A120" s="1"/>
    </row>
    <row r="121" ht="18.75">
      <c r="A121" s="1"/>
    </row>
    <row r="122" ht="18.75">
      <c r="A122" s="1"/>
    </row>
    <row r="123" ht="18.75">
      <c r="A123" s="1"/>
    </row>
    <row r="124" ht="18.75">
      <c r="A124" s="1"/>
    </row>
    <row r="125" ht="18.75">
      <c r="A125" s="1"/>
    </row>
    <row r="126" ht="18.75">
      <c r="A126" s="1"/>
    </row>
    <row r="127" ht="18.75">
      <c r="A127" s="1"/>
    </row>
    <row r="128" ht="18.75">
      <c r="A128" s="1"/>
    </row>
    <row r="129" ht="18.75">
      <c r="A129" s="1"/>
    </row>
    <row r="130" ht="18.75">
      <c r="A130" s="1"/>
    </row>
    <row r="131" ht="18.75">
      <c r="A131" s="1"/>
    </row>
    <row r="132" ht="18.75">
      <c r="A132" s="1"/>
    </row>
    <row r="133" ht="18.75">
      <c r="A133" s="1"/>
    </row>
  </sheetData>
  <sheetProtection/>
  <mergeCells count="6">
    <mergeCell ref="B7:D7"/>
    <mergeCell ref="B8:D8"/>
    <mergeCell ref="B9:D9"/>
    <mergeCell ref="A61:G61"/>
    <mergeCell ref="A14:G14"/>
    <mergeCell ref="A13:G13"/>
  </mergeCells>
  <printOptions/>
  <pageMargins left="0.5905511811023623" right="0.1968503937007874" top="0.3937007874015748" bottom="0.1968503937007874" header="0" footer="0"/>
  <pageSetup fitToHeight="100" horizontalDpi="600" verticalDpi="600" orientation="landscape" paperSize="9" scale="65" r:id="rId1"/>
  <headerFooter alignWithMargins="0">
    <oddFooter>&amp;R&amp;P</oddFooter>
  </headerFooter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O142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12.375" style="81" customWidth="1"/>
    <col min="2" max="2" width="172.25390625" style="86" customWidth="1"/>
    <col min="3" max="3" width="19.375" style="65" customWidth="1"/>
    <col min="4" max="4" width="23.875" style="65" customWidth="1"/>
    <col min="5" max="5" width="25.875" style="65" customWidth="1"/>
    <col min="6" max="6" width="24.75390625" style="65" customWidth="1"/>
    <col min="7" max="7" width="21.875" style="65" customWidth="1"/>
    <col min="8" max="8" width="5.25390625" style="46" customWidth="1"/>
    <col min="9" max="9" width="13.25390625" style="64" bestFit="1" customWidth="1"/>
    <col min="10" max="10" width="15.375" style="64" customWidth="1"/>
    <col min="11" max="249" width="9.125" style="64" customWidth="1"/>
    <col min="250" max="16384" width="9.125" style="65" customWidth="1"/>
  </cols>
  <sheetData>
    <row r="1" spans="1:249" s="48" customFormat="1" ht="18.75">
      <c r="A1" s="44">
        <v>1</v>
      </c>
      <c r="B1" s="45">
        <v>2</v>
      </c>
      <c r="C1" s="44">
        <v>3</v>
      </c>
      <c r="D1" s="45">
        <v>4</v>
      </c>
      <c r="E1" s="44">
        <v>5</v>
      </c>
      <c r="F1" s="44">
        <v>6</v>
      </c>
      <c r="G1" s="44">
        <v>7</v>
      </c>
      <c r="H1" s="46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</row>
    <row r="2" spans="1:249" s="51" customFormat="1" ht="30.75" customHeight="1">
      <c r="A2" s="107" t="s">
        <v>74</v>
      </c>
      <c r="B2" s="108"/>
      <c r="C2" s="108"/>
      <c r="D2" s="108"/>
      <c r="E2" s="108"/>
      <c r="F2" s="108"/>
      <c r="G2" s="109"/>
      <c r="H2" s="49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</row>
    <row r="3" spans="1:249" s="53" customFormat="1" ht="28.5" customHeight="1">
      <c r="A3" s="110" t="s">
        <v>0</v>
      </c>
      <c r="B3" s="111"/>
      <c r="C3" s="111"/>
      <c r="D3" s="111"/>
      <c r="E3" s="111"/>
      <c r="F3" s="111"/>
      <c r="G3" s="112"/>
      <c r="H3" s="49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</row>
    <row r="4" spans="1:249" s="56" customFormat="1" ht="22.5">
      <c r="A4" s="92" t="s">
        <v>102</v>
      </c>
      <c r="B4" s="93" t="s">
        <v>75</v>
      </c>
      <c r="C4" s="94">
        <f>C5</f>
        <v>3239700</v>
      </c>
      <c r="D4" s="94">
        <f>D5</f>
        <v>1251600</v>
      </c>
      <c r="E4" s="94">
        <f>E5</f>
        <v>624008.92</v>
      </c>
      <c r="F4" s="54">
        <f>SUM(E4/C4*100)</f>
        <v>19.26131802327376</v>
      </c>
      <c r="G4" s="54">
        <f>SUM(E4/D4*100)</f>
        <v>49.85689677213168</v>
      </c>
      <c r="H4" s="4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</row>
    <row r="5" spans="1:249" s="56" customFormat="1" ht="40.5">
      <c r="A5" s="95" t="s">
        <v>103</v>
      </c>
      <c r="B5" s="96" t="s">
        <v>104</v>
      </c>
      <c r="C5" s="97">
        <v>3239700</v>
      </c>
      <c r="D5" s="97">
        <v>1251600</v>
      </c>
      <c r="E5" s="97">
        <v>624008.92</v>
      </c>
      <c r="F5" s="54">
        <f aca="true" t="shared" si="0" ref="F5:F23">SUM(E5/C5*100)</f>
        <v>19.26131802327376</v>
      </c>
      <c r="G5" s="54">
        <f aca="true" t="shared" si="1" ref="G5:G23">SUM(E5/D5*100)</f>
        <v>49.85689677213168</v>
      </c>
      <c r="H5" s="46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</row>
    <row r="6" spans="1:249" s="56" customFormat="1" ht="22.5">
      <c r="A6" s="92" t="s">
        <v>105</v>
      </c>
      <c r="B6" s="93" t="s">
        <v>76</v>
      </c>
      <c r="C6" s="94">
        <f>SUM(C7:C15)</f>
        <v>95660775</v>
      </c>
      <c r="D6" s="94">
        <f>SUM(D7:D15)</f>
        <v>30356833</v>
      </c>
      <c r="E6" s="94">
        <f>SUM(E7:E15)</f>
        <v>30104299.819999997</v>
      </c>
      <c r="F6" s="54">
        <f t="shared" si="0"/>
        <v>31.46984730157162</v>
      </c>
      <c r="G6" s="54">
        <f t="shared" si="1"/>
        <v>99.16811750422055</v>
      </c>
      <c r="H6" s="46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</row>
    <row r="7" spans="1:249" s="56" customFormat="1" ht="40.5">
      <c r="A7" s="95" t="s">
        <v>106</v>
      </c>
      <c r="B7" s="96" t="s">
        <v>107</v>
      </c>
      <c r="C7" s="97">
        <v>90270683</v>
      </c>
      <c r="D7" s="97">
        <v>29067322</v>
      </c>
      <c r="E7" s="97">
        <v>28950623.869999997</v>
      </c>
      <c r="F7" s="54">
        <f t="shared" si="0"/>
        <v>32.0709037617451</v>
      </c>
      <c r="G7" s="54">
        <f t="shared" si="1"/>
        <v>99.59852465940962</v>
      </c>
      <c r="H7" s="46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</row>
    <row r="8" spans="1:249" s="56" customFormat="1" ht="40.5">
      <c r="A8" s="95" t="s">
        <v>108</v>
      </c>
      <c r="B8" s="96" t="s">
        <v>109</v>
      </c>
      <c r="C8" s="97">
        <v>1649900</v>
      </c>
      <c r="D8" s="97">
        <v>333435</v>
      </c>
      <c r="E8" s="97">
        <v>293033.98</v>
      </c>
      <c r="F8" s="54">
        <f t="shared" si="0"/>
        <v>17.760711558276256</v>
      </c>
      <c r="G8" s="54">
        <f t="shared" si="1"/>
        <v>87.88338956618232</v>
      </c>
      <c r="H8" s="46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</row>
    <row r="9" spans="1:249" s="56" customFormat="1" ht="22.5">
      <c r="A9" s="95" t="s">
        <v>110</v>
      </c>
      <c r="B9" s="96" t="s">
        <v>111</v>
      </c>
      <c r="C9" s="97">
        <v>1083960</v>
      </c>
      <c r="D9" s="97">
        <v>284908</v>
      </c>
      <c r="E9" s="97">
        <v>284892.95</v>
      </c>
      <c r="F9" s="54">
        <f t="shared" si="0"/>
        <v>26.282607291781986</v>
      </c>
      <c r="G9" s="54">
        <f t="shared" si="1"/>
        <v>99.99471759304758</v>
      </c>
      <c r="H9" s="46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</row>
    <row r="10" spans="1:249" s="56" customFormat="1" ht="22.5">
      <c r="A10" s="95" t="s">
        <v>112</v>
      </c>
      <c r="B10" s="96" t="s">
        <v>113</v>
      </c>
      <c r="C10" s="97">
        <v>7772</v>
      </c>
      <c r="D10" s="97">
        <v>7772</v>
      </c>
      <c r="E10" s="97">
        <v>0</v>
      </c>
      <c r="F10" s="54">
        <f t="shared" si="0"/>
        <v>0</v>
      </c>
      <c r="G10" s="54">
        <f t="shared" si="1"/>
        <v>0</v>
      </c>
      <c r="H10" s="46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</row>
    <row r="11" spans="1:249" s="56" customFormat="1" ht="22.5">
      <c r="A11" s="95" t="s">
        <v>114</v>
      </c>
      <c r="B11" s="96" t="s">
        <v>115</v>
      </c>
      <c r="C11" s="97">
        <v>1117880</v>
      </c>
      <c r="D11" s="97">
        <v>319833</v>
      </c>
      <c r="E11" s="97">
        <v>247947.32</v>
      </c>
      <c r="F11" s="54">
        <f t="shared" si="0"/>
        <v>22.180137402941284</v>
      </c>
      <c r="G11" s="54">
        <f t="shared" si="1"/>
        <v>77.5239953350655</v>
      </c>
      <c r="H11" s="46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</row>
    <row r="12" spans="1:249" s="56" customFormat="1" ht="22.5">
      <c r="A12" s="95" t="s">
        <v>116</v>
      </c>
      <c r="B12" s="96" t="s">
        <v>117</v>
      </c>
      <c r="C12" s="97">
        <v>930410</v>
      </c>
      <c r="D12" s="97">
        <v>269211</v>
      </c>
      <c r="E12" s="97">
        <v>253679.67</v>
      </c>
      <c r="F12" s="54">
        <f t="shared" si="0"/>
        <v>27.265363656882453</v>
      </c>
      <c r="G12" s="54">
        <f t="shared" si="1"/>
        <v>94.23079666135486</v>
      </c>
      <c r="H12" s="46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</row>
    <row r="13" spans="1:249" s="56" customFormat="1" ht="22.5">
      <c r="A13" s="95" t="s">
        <v>118</v>
      </c>
      <c r="B13" s="96" t="s">
        <v>119</v>
      </c>
      <c r="C13" s="97">
        <v>337230</v>
      </c>
      <c r="D13" s="97">
        <v>50970</v>
      </c>
      <c r="E13" s="97">
        <v>50741.08</v>
      </c>
      <c r="F13" s="54">
        <f t="shared" si="0"/>
        <v>15.046431219049314</v>
      </c>
      <c r="G13" s="54">
        <f t="shared" si="1"/>
        <v>99.55087306258584</v>
      </c>
      <c r="H13" s="46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</row>
    <row r="14" spans="1:249" s="56" customFormat="1" ht="22.5">
      <c r="A14" s="95" t="s">
        <v>120</v>
      </c>
      <c r="B14" s="96" t="s">
        <v>121</v>
      </c>
      <c r="C14" s="97">
        <v>228540</v>
      </c>
      <c r="D14" s="97">
        <v>17952</v>
      </c>
      <c r="E14" s="97">
        <v>17950.95</v>
      </c>
      <c r="F14" s="54">
        <f t="shared" si="0"/>
        <v>7.854620635337358</v>
      </c>
      <c r="G14" s="54">
        <f t="shared" si="1"/>
        <v>99.99415106951872</v>
      </c>
      <c r="H14" s="46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</row>
    <row r="15" spans="1:249" s="56" customFormat="1" ht="22.5">
      <c r="A15" s="95" t="s">
        <v>122</v>
      </c>
      <c r="B15" s="96" t="s">
        <v>123</v>
      </c>
      <c r="C15" s="97">
        <v>34400</v>
      </c>
      <c r="D15" s="97">
        <v>5430</v>
      </c>
      <c r="E15" s="97">
        <v>5430</v>
      </c>
      <c r="F15" s="54">
        <f t="shared" si="0"/>
        <v>15.784883720930232</v>
      </c>
      <c r="G15" s="54">
        <f t="shared" si="1"/>
        <v>100</v>
      </c>
      <c r="H15" s="46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</row>
    <row r="16" spans="1:249" s="56" customFormat="1" ht="22.5">
      <c r="A16" s="92" t="s">
        <v>124</v>
      </c>
      <c r="B16" s="93" t="s">
        <v>125</v>
      </c>
      <c r="C16" s="94">
        <f>SUM(C17:C20)</f>
        <v>60908406</v>
      </c>
      <c r="D16" s="94">
        <f>SUM(D17:D20)</f>
        <v>17699608</v>
      </c>
      <c r="E16" s="94">
        <f>SUM(E17:E20)</f>
        <v>16182477.049999999</v>
      </c>
      <c r="F16" s="54">
        <f t="shared" si="0"/>
        <v>26.568544660321596</v>
      </c>
      <c r="G16" s="54">
        <f t="shared" si="1"/>
        <v>91.42844886734214</v>
      </c>
      <c r="H16" s="46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</row>
    <row r="17" spans="1:249" s="56" customFormat="1" ht="22.5">
      <c r="A17" s="95" t="s">
        <v>126</v>
      </c>
      <c r="B17" s="96" t="s">
        <v>127</v>
      </c>
      <c r="C17" s="97">
        <v>42816496</v>
      </c>
      <c r="D17" s="97">
        <v>12381876</v>
      </c>
      <c r="E17" s="97">
        <v>10923279.75</v>
      </c>
      <c r="F17" s="54">
        <f t="shared" si="0"/>
        <v>25.51184886778217</v>
      </c>
      <c r="G17" s="54">
        <f t="shared" si="1"/>
        <v>88.21990908324393</v>
      </c>
      <c r="H17" s="46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</row>
    <row r="18" spans="1:249" s="56" customFormat="1" ht="22.5">
      <c r="A18" s="95" t="s">
        <v>128</v>
      </c>
      <c r="B18" s="96" t="s">
        <v>129</v>
      </c>
      <c r="C18" s="97">
        <v>17212310</v>
      </c>
      <c r="D18" s="97">
        <v>5099037</v>
      </c>
      <c r="E18" s="97">
        <v>5046751.43</v>
      </c>
      <c r="F18" s="54">
        <f t="shared" si="0"/>
        <v>29.32059340088576</v>
      </c>
      <c r="G18" s="54">
        <f t="shared" si="1"/>
        <v>98.9745991252858</v>
      </c>
      <c r="H18" s="46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</row>
    <row r="19" spans="1:249" s="56" customFormat="1" ht="22.5">
      <c r="A19" s="95" t="s">
        <v>130</v>
      </c>
      <c r="B19" s="96" t="s">
        <v>131</v>
      </c>
      <c r="C19" s="97">
        <v>814600</v>
      </c>
      <c r="D19" s="97">
        <v>203700</v>
      </c>
      <c r="E19" s="97">
        <v>203590.87</v>
      </c>
      <c r="F19" s="54">
        <f t="shared" si="0"/>
        <v>24.99274122268598</v>
      </c>
      <c r="G19" s="54">
        <f t="shared" si="1"/>
        <v>99.94642611683848</v>
      </c>
      <c r="H19" s="46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</row>
    <row r="20" spans="1:249" s="56" customFormat="1" ht="22.5">
      <c r="A20" s="95" t="s">
        <v>132</v>
      </c>
      <c r="B20" s="96" t="s">
        <v>133</v>
      </c>
      <c r="C20" s="97">
        <v>65000</v>
      </c>
      <c r="D20" s="97">
        <v>14995</v>
      </c>
      <c r="E20" s="97">
        <v>8855</v>
      </c>
      <c r="F20" s="54">
        <f t="shared" si="0"/>
        <v>13.623076923076924</v>
      </c>
      <c r="G20" s="54">
        <f t="shared" si="1"/>
        <v>59.053017672557516</v>
      </c>
      <c r="H20" s="46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</row>
    <row r="21" spans="1:249" s="56" customFormat="1" ht="22.5">
      <c r="A21" s="92" t="s">
        <v>134</v>
      </c>
      <c r="B21" s="93" t="s">
        <v>135</v>
      </c>
      <c r="C21" s="94">
        <f>SUM(C22:C55)</f>
        <v>172414168</v>
      </c>
      <c r="D21" s="94">
        <f>SUM(D22:D55)</f>
        <v>84702367.65999998</v>
      </c>
      <c r="E21" s="94">
        <f>SUM(E22:E55)</f>
        <v>83571473.36999997</v>
      </c>
      <c r="F21" s="54">
        <f t="shared" si="0"/>
        <v>48.47134915849838</v>
      </c>
      <c r="G21" s="54">
        <f t="shared" si="1"/>
        <v>98.66486106440439</v>
      </c>
      <c r="H21" s="46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</row>
    <row r="22" spans="1:249" s="56" customFormat="1" ht="51.75" customHeight="1">
      <c r="A22" s="95" t="s">
        <v>136</v>
      </c>
      <c r="B22" s="96" t="s">
        <v>137</v>
      </c>
      <c r="C22" s="97">
        <v>15000000</v>
      </c>
      <c r="D22" s="97">
        <v>3080691.83</v>
      </c>
      <c r="E22" s="97">
        <v>3080691.83</v>
      </c>
      <c r="F22" s="54">
        <f t="shared" si="0"/>
        <v>20.537945533333335</v>
      </c>
      <c r="G22" s="54">
        <f t="shared" si="1"/>
        <v>100</v>
      </c>
      <c r="H22" s="46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</row>
    <row r="23" spans="1:249" s="62" customFormat="1" ht="60.75">
      <c r="A23" s="95" t="s">
        <v>138</v>
      </c>
      <c r="B23" s="96" t="s">
        <v>139</v>
      </c>
      <c r="C23" s="97">
        <v>800000</v>
      </c>
      <c r="D23" s="97">
        <v>138588.81</v>
      </c>
      <c r="E23" s="97">
        <v>138588.81</v>
      </c>
      <c r="F23" s="54">
        <f t="shared" si="0"/>
        <v>17.32360125</v>
      </c>
      <c r="G23" s="54">
        <f t="shared" si="1"/>
        <v>100</v>
      </c>
      <c r="H23" s="46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</row>
    <row r="24" spans="1:249" s="62" customFormat="1" ht="60.75">
      <c r="A24" s="95" t="s">
        <v>140</v>
      </c>
      <c r="B24" s="96" t="s">
        <v>141</v>
      </c>
      <c r="C24" s="97">
        <v>2400000</v>
      </c>
      <c r="D24" s="97">
        <v>117240.44</v>
      </c>
      <c r="E24" s="97">
        <v>117240.44</v>
      </c>
      <c r="F24" s="54">
        <f aca="true" t="shared" si="2" ref="F24:F85">SUM(E24/C24*100)</f>
        <v>4.885018333333333</v>
      </c>
      <c r="G24" s="54">
        <f aca="true" t="shared" si="3" ref="G24:G85">SUM(E24/D24*100)</f>
        <v>100</v>
      </c>
      <c r="H24" s="46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</row>
    <row r="25" spans="1:249" s="56" customFormat="1" ht="60.75">
      <c r="A25" s="95" t="s">
        <v>142</v>
      </c>
      <c r="B25" s="96" t="s">
        <v>143</v>
      </c>
      <c r="C25" s="97">
        <v>2250000</v>
      </c>
      <c r="D25" s="97">
        <v>1640468.56</v>
      </c>
      <c r="E25" s="97">
        <v>1640468.56</v>
      </c>
      <c r="F25" s="54">
        <f t="shared" si="2"/>
        <v>72.90971377777778</v>
      </c>
      <c r="G25" s="54">
        <f t="shared" si="3"/>
        <v>100</v>
      </c>
      <c r="H25" s="46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</row>
    <row r="26" spans="1:249" s="56" customFormat="1" ht="22.5">
      <c r="A26" s="95" t="s">
        <v>144</v>
      </c>
      <c r="B26" s="96" t="s">
        <v>145</v>
      </c>
      <c r="C26" s="97">
        <v>995000</v>
      </c>
      <c r="D26" s="97">
        <v>47323.75000000012</v>
      </c>
      <c r="E26" s="97">
        <v>47323.75</v>
      </c>
      <c r="F26" s="54">
        <f t="shared" si="2"/>
        <v>4.756155778894473</v>
      </c>
      <c r="G26" s="54">
        <f t="shared" si="3"/>
        <v>99.99999999999976</v>
      </c>
      <c r="H26" s="46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</row>
    <row r="27" spans="1:249" s="56" customFormat="1" ht="22.5">
      <c r="A27" s="95" t="s">
        <v>146</v>
      </c>
      <c r="B27" s="96" t="s">
        <v>147</v>
      </c>
      <c r="C27" s="97">
        <v>76058700</v>
      </c>
      <c r="D27" s="97">
        <v>60309866.61</v>
      </c>
      <c r="E27" s="97">
        <v>60309866.61</v>
      </c>
      <c r="F27" s="54">
        <f t="shared" si="2"/>
        <v>79.2938435839687</v>
      </c>
      <c r="G27" s="54">
        <f t="shared" si="3"/>
        <v>100</v>
      </c>
      <c r="H27" s="46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</row>
    <row r="28" spans="1:249" s="56" customFormat="1" ht="60.75">
      <c r="A28" s="95" t="s">
        <v>148</v>
      </c>
      <c r="B28" s="96" t="s">
        <v>149</v>
      </c>
      <c r="C28" s="97">
        <v>559000</v>
      </c>
      <c r="D28" s="97">
        <v>0</v>
      </c>
      <c r="E28" s="97">
        <v>0</v>
      </c>
      <c r="F28" s="54">
        <f t="shared" si="2"/>
        <v>0</v>
      </c>
      <c r="G28" s="54">
        <v>0</v>
      </c>
      <c r="H28" s="63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</row>
    <row r="29" spans="1:249" s="56" customFormat="1" ht="60.75">
      <c r="A29" s="95" t="s">
        <v>150</v>
      </c>
      <c r="B29" s="96" t="s">
        <v>250</v>
      </c>
      <c r="C29" s="97">
        <v>4100</v>
      </c>
      <c r="D29" s="97">
        <v>1015.6</v>
      </c>
      <c r="E29" s="97">
        <v>1015.6</v>
      </c>
      <c r="F29" s="54">
        <f t="shared" si="2"/>
        <v>24.770731707317072</v>
      </c>
      <c r="G29" s="54">
        <f t="shared" si="3"/>
        <v>100</v>
      </c>
      <c r="H29" s="46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</row>
    <row r="30" spans="1:249" s="56" customFormat="1" ht="60.75">
      <c r="A30" s="95" t="s">
        <v>151</v>
      </c>
      <c r="B30" s="96" t="s">
        <v>152</v>
      </c>
      <c r="C30" s="97">
        <v>345500</v>
      </c>
      <c r="D30" s="97">
        <v>6383.250000000007</v>
      </c>
      <c r="E30" s="97">
        <v>6383.25</v>
      </c>
      <c r="F30" s="54">
        <f t="shared" si="2"/>
        <v>1.8475397973950796</v>
      </c>
      <c r="G30" s="54">
        <f t="shared" si="3"/>
        <v>99.99999999999989</v>
      </c>
      <c r="H30" s="46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</row>
    <row r="31" spans="1:249" s="56" customFormat="1" ht="60.75">
      <c r="A31" s="95" t="s">
        <v>153</v>
      </c>
      <c r="B31" s="96" t="s">
        <v>143</v>
      </c>
      <c r="C31" s="97">
        <v>80000</v>
      </c>
      <c r="D31" s="97">
        <v>0</v>
      </c>
      <c r="E31" s="97">
        <v>0</v>
      </c>
      <c r="F31" s="54">
        <f t="shared" si="2"/>
        <v>0</v>
      </c>
      <c r="G31" s="54">
        <v>0</v>
      </c>
      <c r="H31" s="46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</row>
    <row r="32" spans="1:249" s="56" customFormat="1" ht="22.5">
      <c r="A32" s="95" t="s">
        <v>154</v>
      </c>
      <c r="B32" s="96" t="s">
        <v>155</v>
      </c>
      <c r="C32" s="97">
        <v>67800</v>
      </c>
      <c r="D32" s="97">
        <v>3332.23</v>
      </c>
      <c r="E32" s="97">
        <v>3332.23</v>
      </c>
      <c r="F32" s="54">
        <f t="shared" si="2"/>
        <v>4.914793510324484</v>
      </c>
      <c r="G32" s="54">
        <f t="shared" si="3"/>
        <v>100</v>
      </c>
      <c r="H32" s="46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</row>
    <row r="33" spans="1:249" s="56" customFormat="1" ht="40.5">
      <c r="A33" s="95" t="s">
        <v>156</v>
      </c>
      <c r="B33" s="96" t="s">
        <v>157</v>
      </c>
      <c r="C33" s="97">
        <v>3694900</v>
      </c>
      <c r="D33" s="97">
        <v>1266568.92</v>
      </c>
      <c r="E33" s="97">
        <v>1091053.68</v>
      </c>
      <c r="F33" s="54">
        <f t="shared" si="2"/>
        <v>29.528638934747892</v>
      </c>
      <c r="G33" s="54">
        <f t="shared" si="3"/>
        <v>86.14246432006243</v>
      </c>
      <c r="H33" s="46">
        <v>3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</row>
    <row r="34" spans="1:249" s="56" customFormat="1" ht="22.5">
      <c r="A34" s="95" t="s">
        <v>158</v>
      </c>
      <c r="B34" s="96" t="s">
        <v>159</v>
      </c>
      <c r="C34" s="97">
        <v>485000</v>
      </c>
      <c r="D34" s="97">
        <v>119100</v>
      </c>
      <c r="E34" s="97">
        <v>99447.11</v>
      </c>
      <c r="F34" s="54">
        <f t="shared" si="2"/>
        <v>20.5045587628866</v>
      </c>
      <c r="G34" s="54">
        <f t="shared" si="3"/>
        <v>83.49883291351804</v>
      </c>
      <c r="H34" s="46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</row>
    <row r="35" spans="1:249" s="56" customFormat="1" ht="22.5">
      <c r="A35" s="95" t="s">
        <v>160</v>
      </c>
      <c r="B35" s="96" t="s">
        <v>161</v>
      </c>
      <c r="C35" s="97">
        <v>156000</v>
      </c>
      <c r="D35" s="97">
        <v>36500</v>
      </c>
      <c r="E35" s="97">
        <v>26785.93</v>
      </c>
      <c r="F35" s="54">
        <f t="shared" si="2"/>
        <v>17.17046794871795</v>
      </c>
      <c r="G35" s="54">
        <f t="shared" si="3"/>
        <v>73.3861095890411</v>
      </c>
      <c r="H35" s="46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</row>
    <row r="36" spans="1:249" s="56" customFormat="1" ht="22.5">
      <c r="A36" s="95" t="s">
        <v>162</v>
      </c>
      <c r="B36" s="96" t="s">
        <v>163</v>
      </c>
      <c r="C36" s="97">
        <v>22921000</v>
      </c>
      <c r="D36" s="97">
        <v>6177505.170000001</v>
      </c>
      <c r="E36" s="97">
        <v>6168775.7299999995</v>
      </c>
      <c r="F36" s="54">
        <f t="shared" si="2"/>
        <v>26.91320505213559</v>
      </c>
      <c r="G36" s="54">
        <f t="shared" si="3"/>
        <v>99.85868987949384</v>
      </c>
      <c r="H36" s="46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</row>
    <row r="37" spans="1:249" s="56" customFormat="1" ht="22.5">
      <c r="A37" s="95" t="s">
        <v>164</v>
      </c>
      <c r="B37" s="96" t="s">
        <v>165</v>
      </c>
      <c r="C37" s="97">
        <v>3630000</v>
      </c>
      <c r="D37" s="97">
        <v>876241.19</v>
      </c>
      <c r="E37" s="97">
        <v>844616.45</v>
      </c>
      <c r="F37" s="54">
        <f t="shared" si="2"/>
        <v>23.26767079889807</v>
      </c>
      <c r="G37" s="54">
        <f t="shared" si="3"/>
        <v>96.39086357033729</v>
      </c>
      <c r="H37" s="46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</row>
    <row r="38" spans="1:249" s="56" customFormat="1" ht="22.5">
      <c r="A38" s="95" t="s">
        <v>166</v>
      </c>
      <c r="B38" s="96" t="s">
        <v>167</v>
      </c>
      <c r="C38" s="97">
        <v>10200000</v>
      </c>
      <c r="D38" s="97">
        <v>1838262.35</v>
      </c>
      <c r="E38" s="97">
        <v>1826891.02</v>
      </c>
      <c r="F38" s="54">
        <f t="shared" si="2"/>
        <v>17.910696274509803</v>
      </c>
      <c r="G38" s="54">
        <f t="shared" si="3"/>
        <v>99.38140875267341</v>
      </c>
      <c r="H38" s="46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</row>
    <row r="39" spans="1:249" s="56" customFormat="1" ht="22.5">
      <c r="A39" s="95" t="s">
        <v>168</v>
      </c>
      <c r="B39" s="96" t="s">
        <v>169</v>
      </c>
      <c r="C39" s="97">
        <v>360000</v>
      </c>
      <c r="D39" s="97">
        <v>48760</v>
      </c>
      <c r="E39" s="97">
        <v>44959.21</v>
      </c>
      <c r="F39" s="54">
        <f t="shared" si="2"/>
        <v>12.488669444444444</v>
      </c>
      <c r="G39" s="54">
        <f t="shared" si="3"/>
        <v>92.20510664479082</v>
      </c>
      <c r="H39" s="46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</row>
    <row r="40" spans="1:249" s="56" customFormat="1" ht="22.5">
      <c r="A40" s="95" t="s">
        <v>170</v>
      </c>
      <c r="B40" s="96" t="s">
        <v>171</v>
      </c>
      <c r="C40" s="97">
        <v>73000</v>
      </c>
      <c r="D40" s="97">
        <v>12270</v>
      </c>
      <c r="E40" s="97">
        <v>10400.48</v>
      </c>
      <c r="F40" s="54">
        <f t="shared" si="2"/>
        <v>14.24723287671233</v>
      </c>
      <c r="G40" s="54">
        <f t="shared" si="3"/>
        <v>84.76348818255909</v>
      </c>
      <c r="H40" s="46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</row>
    <row r="41" spans="1:249" s="56" customFormat="1" ht="22.5">
      <c r="A41" s="95" t="s">
        <v>172</v>
      </c>
      <c r="B41" s="96" t="s">
        <v>173</v>
      </c>
      <c r="C41" s="97">
        <v>12068000</v>
      </c>
      <c r="D41" s="97">
        <v>3191232.5</v>
      </c>
      <c r="E41" s="97">
        <v>3130478.42</v>
      </c>
      <c r="F41" s="54">
        <f t="shared" si="2"/>
        <v>25.94032499171362</v>
      </c>
      <c r="G41" s="54">
        <f t="shared" si="3"/>
        <v>98.09621893735414</v>
      </c>
      <c r="H41" s="46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</row>
    <row r="42" spans="1:249" s="56" customFormat="1" ht="22.5">
      <c r="A42" s="95" t="s">
        <v>174</v>
      </c>
      <c r="B42" s="96" t="s">
        <v>175</v>
      </c>
      <c r="C42" s="97">
        <v>11100000</v>
      </c>
      <c r="D42" s="97">
        <v>2665470.3</v>
      </c>
      <c r="E42" s="97">
        <v>2661922.49</v>
      </c>
      <c r="F42" s="54">
        <f t="shared" si="2"/>
        <v>23.981283693693694</v>
      </c>
      <c r="G42" s="54">
        <f t="shared" si="3"/>
        <v>99.86689741018688</v>
      </c>
      <c r="H42" s="46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</row>
    <row r="43" spans="1:249" s="56" customFormat="1" ht="22.5">
      <c r="A43" s="95" t="s">
        <v>176</v>
      </c>
      <c r="B43" s="96" t="s">
        <v>177</v>
      </c>
      <c r="C43" s="97">
        <v>422800</v>
      </c>
      <c r="D43" s="97">
        <v>105702</v>
      </c>
      <c r="E43" s="97">
        <v>89112.83</v>
      </c>
      <c r="F43" s="54">
        <f t="shared" si="2"/>
        <v>21.076828287606432</v>
      </c>
      <c r="G43" s="54">
        <f t="shared" si="3"/>
        <v>84.30571796181718</v>
      </c>
      <c r="H43" s="46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</row>
    <row r="44" spans="1:249" s="56" customFormat="1" ht="22.5">
      <c r="A44" s="95" t="s">
        <v>178</v>
      </c>
      <c r="B44" s="96" t="s">
        <v>179</v>
      </c>
      <c r="C44" s="97">
        <v>2225000</v>
      </c>
      <c r="D44" s="97">
        <v>616658.49</v>
      </c>
      <c r="E44" s="97">
        <v>613460.74</v>
      </c>
      <c r="F44" s="54">
        <f t="shared" si="2"/>
        <v>27.571269213483145</v>
      </c>
      <c r="G44" s="54">
        <f t="shared" si="3"/>
        <v>99.48143907010832</v>
      </c>
      <c r="H44" s="46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</row>
    <row r="45" spans="1:249" s="56" customFormat="1" ht="22.5">
      <c r="A45" s="95" t="s">
        <v>180</v>
      </c>
      <c r="B45" s="96" t="s">
        <v>181</v>
      </c>
      <c r="C45" s="97">
        <v>40000</v>
      </c>
      <c r="D45" s="97">
        <v>9310</v>
      </c>
      <c r="E45" s="97">
        <v>0</v>
      </c>
      <c r="F45" s="54">
        <f t="shared" si="2"/>
        <v>0</v>
      </c>
      <c r="G45" s="54">
        <f t="shared" si="3"/>
        <v>0</v>
      </c>
      <c r="H45" s="46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</row>
    <row r="46" spans="1:249" s="56" customFormat="1" ht="40.5">
      <c r="A46" s="95" t="s">
        <v>182</v>
      </c>
      <c r="B46" s="96" t="s">
        <v>183</v>
      </c>
      <c r="C46" s="97">
        <v>4967468</v>
      </c>
      <c r="D46" s="97">
        <v>1782500</v>
      </c>
      <c r="E46" s="97">
        <v>1318765.57</v>
      </c>
      <c r="F46" s="54">
        <f t="shared" si="2"/>
        <v>26.548043590819308</v>
      </c>
      <c r="G46" s="54">
        <f t="shared" si="3"/>
        <v>73.98404319775597</v>
      </c>
      <c r="H46" s="46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</row>
    <row r="47" spans="1:249" s="56" customFormat="1" ht="22.5">
      <c r="A47" s="95" t="s">
        <v>184</v>
      </c>
      <c r="B47" s="96" t="s">
        <v>185</v>
      </c>
      <c r="C47" s="97">
        <v>49000</v>
      </c>
      <c r="D47" s="97">
        <v>0</v>
      </c>
      <c r="E47" s="97">
        <v>0</v>
      </c>
      <c r="F47" s="54">
        <f t="shared" si="2"/>
        <v>0</v>
      </c>
      <c r="G47" s="54">
        <v>0</v>
      </c>
      <c r="H47" s="46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</row>
    <row r="48" spans="1:249" s="56" customFormat="1" ht="22.5">
      <c r="A48" s="95" t="s">
        <v>186</v>
      </c>
      <c r="B48" s="96" t="s">
        <v>187</v>
      </c>
      <c r="C48" s="97">
        <v>588600</v>
      </c>
      <c r="D48" s="97">
        <v>169685</v>
      </c>
      <c r="E48" s="97">
        <v>126706.23</v>
      </c>
      <c r="F48" s="54">
        <f t="shared" si="2"/>
        <v>21.5267125382263</v>
      </c>
      <c r="G48" s="54">
        <f t="shared" si="3"/>
        <v>74.67143825323393</v>
      </c>
      <c r="H48" s="46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</row>
    <row r="49" spans="1:249" s="56" customFormat="1" ht="22.5">
      <c r="A49" s="95" t="s">
        <v>188</v>
      </c>
      <c r="B49" s="96" t="s">
        <v>189</v>
      </c>
      <c r="C49" s="97">
        <v>2200</v>
      </c>
      <c r="D49" s="97">
        <v>0</v>
      </c>
      <c r="E49" s="97">
        <v>0</v>
      </c>
      <c r="F49" s="54">
        <f t="shared" si="2"/>
        <v>0</v>
      </c>
      <c r="G49" s="54">
        <v>0</v>
      </c>
      <c r="H49" s="46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</row>
    <row r="50" spans="1:249" s="56" customFormat="1" ht="22.5">
      <c r="A50" s="95" t="s">
        <v>190</v>
      </c>
      <c r="B50" s="96" t="s">
        <v>191</v>
      </c>
      <c r="C50" s="97">
        <v>1900</v>
      </c>
      <c r="D50" s="97">
        <v>400</v>
      </c>
      <c r="E50" s="97">
        <v>0</v>
      </c>
      <c r="F50" s="54">
        <f t="shared" si="2"/>
        <v>0</v>
      </c>
      <c r="G50" s="54">
        <f t="shared" si="3"/>
        <v>0</v>
      </c>
      <c r="H50" s="46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</row>
    <row r="51" spans="1:249" s="56" customFormat="1" ht="22.5">
      <c r="A51" s="95" t="s">
        <v>192</v>
      </c>
      <c r="B51" s="96" t="s">
        <v>193</v>
      </c>
      <c r="C51" s="97">
        <v>5500</v>
      </c>
      <c r="D51" s="97">
        <v>750</v>
      </c>
      <c r="E51" s="97">
        <v>0</v>
      </c>
      <c r="F51" s="54">
        <f t="shared" si="2"/>
        <v>0</v>
      </c>
      <c r="G51" s="54">
        <f t="shared" si="3"/>
        <v>0</v>
      </c>
      <c r="H51" s="46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</row>
    <row r="52" spans="1:249" s="56" customFormat="1" ht="22.5">
      <c r="A52" s="95" t="s">
        <v>194</v>
      </c>
      <c r="B52" s="96" t="s">
        <v>195</v>
      </c>
      <c r="C52" s="97">
        <v>5700</v>
      </c>
      <c r="D52" s="97">
        <v>1240</v>
      </c>
      <c r="E52" s="97">
        <v>410</v>
      </c>
      <c r="F52" s="54">
        <f t="shared" si="2"/>
        <v>7.192982456140351</v>
      </c>
      <c r="G52" s="54">
        <f t="shared" si="3"/>
        <v>33.064516129032256</v>
      </c>
      <c r="H52" s="46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</row>
    <row r="53" spans="1:249" s="56" customFormat="1" ht="40.5">
      <c r="A53" s="95" t="s">
        <v>196</v>
      </c>
      <c r="B53" s="96" t="s">
        <v>197</v>
      </c>
      <c r="C53" s="97">
        <v>346000</v>
      </c>
      <c r="D53" s="97">
        <v>79500</v>
      </c>
      <c r="E53" s="97">
        <v>74094.46</v>
      </c>
      <c r="F53" s="54">
        <f t="shared" si="2"/>
        <v>21.414583815028905</v>
      </c>
      <c r="G53" s="54">
        <f t="shared" si="3"/>
        <v>93.20057861635222</v>
      </c>
      <c r="H53" s="46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</row>
    <row r="54" spans="1:249" s="56" customFormat="1" ht="22.5">
      <c r="A54" s="95" t="s">
        <v>198</v>
      </c>
      <c r="B54" s="96" t="s">
        <v>199</v>
      </c>
      <c r="C54" s="97">
        <v>200000</v>
      </c>
      <c r="D54" s="97">
        <v>47800.66</v>
      </c>
      <c r="E54" s="97">
        <v>47800.66</v>
      </c>
      <c r="F54" s="54">
        <f t="shared" si="2"/>
        <v>23.900330000000004</v>
      </c>
      <c r="G54" s="54">
        <f t="shared" si="3"/>
        <v>100</v>
      </c>
      <c r="H54" s="46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</row>
    <row r="55" spans="1:249" s="56" customFormat="1" ht="22.5">
      <c r="A55" s="95" t="s">
        <v>200</v>
      </c>
      <c r="B55" s="96" t="s">
        <v>201</v>
      </c>
      <c r="C55" s="97">
        <v>312000</v>
      </c>
      <c r="D55" s="97">
        <v>312000</v>
      </c>
      <c r="E55" s="97">
        <v>50881.28</v>
      </c>
      <c r="F55" s="54">
        <f t="shared" si="2"/>
        <v>16.308102564102565</v>
      </c>
      <c r="G55" s="54">
        <f t="shared" si="3"/>
        <v>16.308102564102565</v>
      </c>
      <c r="H55" s="46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</row>
    <row r="56" spans="1:7" ht="22.5">
      <c r="A56" s="92" t="s">
        <v>202</v>
      </c>
      <c r="B56" s="93" t="s">
        <v>78</v>
      </c>
      <c r="C56" s="94">
        <f>SUM(C57:C62)</f>
        <v>5653388</v>
      </c>
      <c r="D56" s="94">
        <f>SUM(D57:D62)</f>
        <v>2022927</v>
      </c>
      <c r="E56" s="94">
        <f>SUM(E57:E62)</f>
        <v>1916038.45</v>
      </c>
      <c r="F56" s="54">
        <f t="shared" si="2"/>
        <v>33.89186183576998</v>
      </c>
      <c r="G56" s="54">
        <f t="shared" si="3"/>
        <v>94.71614398344576</v>
      </c>
    </row>
    <row r="57" spans="1:7" ht="22.5">
      <c r="A57" s="95" t="s">
        <v>203</v>
      </c>
      <c r="B57" s="96" t="s">
        <v>204</v>
      </c>
      <c r="C57" s="97">
        <v>50000</v>
      </c>
      <c r="D57" s="97">
        <v>12000</v>
      </c>
      <c r="E57" s="97">
        <v>8275</v>
      </c>
      <c r="F57" s="54">
        <f t="shared" si="2"/>
        <v>16.55</v>
      </c>
      <c r="G57" s="54">
        <f t="shared" si="3"/>
        <v>68.95833333333333</v>
      </c>
    </row>
    <row r="58" spans="1:249" s="56" customFormat="1" ht="22.5">
      <c r="A58" s="95" t="s">
        <v>205</v>
      </c>
      <c r="B58" s="96" t="s">
        <v>79</v>
      </c>
      <c r="C58" s="97">
        <v>3530356</v>
      </c>
      <c r="D58" s="97">
        <v>858268</v>
      </c>
      <c r="E58" s="97">
        <v>846279.99</v>
      </c>
      <c r="F58" s="54">
        <f t="shared" si="2"/>
        <v>23.971519869384277</v>
      </c>
      <c r="G58" s="54">
        <f t="shared" si="3"/>
        <v>98.60323232370308</v>
      </c>
      <c r="H58" s="46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</row>
    <row r="59" spans="1:249" s="56" customFormat="1" ht="22.5">
      <c r="A59" s="95" t="s">
        <v>206</v>
      </c>
      <c r="B59" s="96" t="s">
        <v>80</v>
      </c>
      <c r="C59" s="97">
        <v>6097</v>
      </c>
      <c r="D59" s="97">
        <v>6097</v>
      </c>
      <c r="E59" s="97">
        <v>5996.75</v>
      </c>
      <c r="F59" s="54">
        <f t="shared" si="2"/>
        <v>98.35574872888306</v>
      </c>
      <c r="G59" s="54">
        <f t="shared" si="3"/>
        <v>98.35574872888306</v>
      </c>
      <c r="H59" s="46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</row>
    <row r="60" spans="1:249" s="56" customFormat="1" ht="22.5">
      <c r="A60" s="95" t="s">
        <v>207</v>
      </c>
      <c r="B60" s="96" t="s">
        <v>208</v>
      </c>
      <c r="C60" s="97">
        <v>972041</v>
      </c>
      <c r="D60" s="97">
        <v>415090</v>
      </c>
      <c r="E60" s="97">
        <v>383468.09</v>
      </c>
      <c r="F60" s="54">
        <f t="shared" si="2"/>
        <v>39.44978555431304</v>
      </c>
      <c r="G60" s="54">
        <f t="shared" si="3"/>
        <v>92.38191476547254</v>
      </c>
      <c r="H60" s="46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</row>
    <row r="61" spans="1:249" s="56" customFormat="1" ht="22.5">
      <c r="A61" s="95" t="s">
        <v>209</v>
      </c>
      <c r="B61" s="96" t="s">
        <v>81</v>
      </c>
      <c r="C61" s="97">
        <v>558754</v>
      </c>
      <c r="D61" s="97">
        <v>558754</v>
      </c>
      <c r="E61" s="97">
        <v>508530.72</v>
      </c>
      <c r="F61" s="54">
        <f t="shared" si="2"/>
        <v>91.01155785909361</v>
      </c>
      <c r="G61" s="54">
        <f t="shared" si="3"/>
        <v>91.01155785909361</v>
      </c>
      <c r="H61" s="46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</row>
    <row r="62" spans="1:249" s="56" customFormat="1" ht="22.5">
      <c r="A62" s="95" t="s">
        <v>210</v>
      </c>
      <c r="B62" s="96" t="s">
        <v>211</v>
      </c>
      <c r="C62" s="97">
        <v>536140</v>
      </c>
      <c r="D62" s="97">
        <v>172718</v>
      </c>
      <c r="E62" s="97">
        <v>163487.9</v>
      </c>
      <c r="F62" s="54">
        <f t="shared" si="2"/>
        <v>30.49350915805573</v>
      </c>
      <c r="G62" s="54">
        <f t="shared" si="3"/>
        <v>94.6559710047592</v>
      </c>
      <c r="H62" s="46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</row>
    <row r="63" spans="1:249" s="56" customFormat="1" ht="22.5">
      <c r="A63" s="92" t="s">
        <v>212</v>
      </c>
      <c r="B63" s="93" t="s">
        <v>83</v>
      </c>
      <c r="C63" s="94">
        <f>SUM(C64:C66)</f>
        <v>1320600</v>
      </c>
      <c r="D63" s="94">
        <f>SUM(D64:D66)</f>
        <v>285980</v>
      </c>
      <c r="E63" s="94">
        <f>SUM(E64:E66)</f>
        <v>269765.7</v>
      </c>
      <c r="F63" s="54">
        <f t="shared" si="2"/>
        <v>20.42751022262608</v>
      </c>
      <c r="G63" s="54">
        <f t="shared" si="3"/>
        <v>94.33026785089866</v>
      </c>
      <c r="H63" s="46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</row>
    <row r="64" spans="1:249" s="56" customFormat="1" ht="22.5">
      <c r="A64" s="95" t="s">
        <v>213</v>
      </c>
      <c r="B64" s="96" t="s">
        <v>214</v>
      </c>
      <c r="C64" s="97">
        <v>25700</v>
      </c>
      <c r="D64" s="97">
        <v>4580</v>
      </c>
      <c r="E64" s="97">
        <v>2160</v>
      </c>
      <c r="F64" s="54">
        <f t="shared" si="2"/>
        <v>8.40466926070039</v>
      </c>
      <c r="G64" s="54">
        <f t="shared" si="3"/>
        <v>47.161572052401745</v>
      </c>
      <c r="H64" s="46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</row>
    <row r="65" spans="1:249" s="56" customFormat="1" ht="22.5">
      <c r="A65" s="95" t="s">
        <v>215</v>
      </c>
      <c r="B65" s="96" t="s">
        <v>216</v>
      </c>
      <c r="C65" s="97">
        <v>1099500</v>
      </c>
      <c r="D65" s="97">
        <v>232080</v>
      </c>
      <c r="E65" s="97">
        <v>224914.68</v>
      </c>
      <c r="F65" s="54">
        <f t="shared" si="2"/>
        <v>20.456087312414734</v>
      </c>
      <c r="G65" s="54">
        <f t="shared" si="3"/>
        <v>96.9125646328852</v>
      </c>
      <c r="H65" s="46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</row>
    <row r="66" spans="1:249" s="56" customFormat="1" ht="23.25" customHeight="1">
      <c r="A66" s="95" t="s">
        <v>217</v>
      </c>
      <c r="B66" s="96" t="s">
        <v>218</v>
      </c>
      <c r="C66" s="97">
        <v>195400</v>
      </c>
      <c r="D66" s="97">
        <v>49320</v>
      </c>
      <c r="E66" s="97">
        <v>42691.02</v>
      </c>
      <c r="F66" s="54">
        <f t="shared" si="2"/>
        <v>21.848014329580344</v>
      </c>
      <c r="G66" s="54">
        <f t="shared" si="3"/>
        <v>86.55924574209244</v>
      </c>
      <c r="H66" s="46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</row>
    <row r="67" spans="1:249" s="56" customFormat="1" ht="22.5">
      <c r="A67" s="92" t="s">
        <v>219</v>
      </c>
      <c r="B67" s="93" t="s">
        <v>220</v>
      </c>
      <c r="C67" s="94">
        <f>C68</f>
        <v>40000</v>
      </c>
      <c r="D67" s="94">
        <f>D68</f>
        <v>17600</v>
      </c>
      <c r="E67" s="94">
        <f>E68</f>
        <v>0</v>
      </c>
      <c r="F67" s="54">
        <f t="shared" si="2"/>
        <v>0</v>
      </c>
      <c r="G67" s="54">
        <f t="shared" si="3"/>
        <v>0</v>
      </c>
      <c r="H67" s="46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</row>
    <row r="68" spans="1:249" s="56" customFormat="1" ht="22.5">
      <c r="A68" s="95" t="s">
        <v>221</v>
      </c>
      <c r="B68" s="96" t="s">
        <v>77</v>
      </c>
      <c r="C68" s="97">
        <v>40000</v>
      </c>
      <c r="D68" s="97">
        <v>17600</v>
      </c>
      <c r="E68" s="97">
        <v>0</v>
      </c>
      <c r="F68" s="54">
        <f t="shared" si="2"/>
        <v>0</v>
      </c>
      <c r="G68" s="54">
        <f t="shared" si="3"/>
        <v>0</v>
      </c>
      <c r="H68" s="46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</row>
    <row r="69" spans="1:7" ht="22.5">
      <c r="A69" s="92" t="s">
        <v>222</v>
      </c>
      <c r="B69" s="93" t="s">
        <v>82</v>
      </c>
      <c r="C69" s="94">
        <v>50000</v>
      </c>
      <c r="D69" s="94">
        <v>0</v>
      </c>
      <c r="E69" s="94">
        <v>0</v>
      </c>
      <c r="F69" s="54">
        <f t="shared" si="2"/>
        <v>0</v>
      </c>
      <c r="G69" s="54">
        <v>0</v>
      </c>
    </row>
    <row r="70" spans="1:7" ht="22.5">
      <c r="A70" s="95" t="s">
        <v>223</v>
      </c>
      <c r="B70" s="96" t="s">
        <v>224</v>
      </c>
      <c r="C70" s="97">
        <v>50000</v>
      </c>
      <c r="D70" s="97">
        <v>0</v>
      </c>
      <c r="E70" s="97">
        <v>0</v>
      </c>
      <c r="F70" s="54">
        <f t="shared" si="2"/>
        <v>0</v>
      </c>
      <c r="G70" s="54">
        <v>0</v>
      </c>
    </row>
    <row r="71" spans="1:7" ht="22.5">
      <c r="A71" s="92" t="s">
        <v>225</v>
      </c>
      <c r="B71" s="93" t="s">
        <v>226</v>
      </c>
      <c r="C71" s="94">
        <v>50000</v>
      </c>
      <c r="D71" s="94">
        <v>0</v>
      </c>
      <c r="E71" s="94">
        <v>0</v>
      </c>
      <c r="F71" s="54">
        <f t="shared" si="2"/>
        <v>0</v>
      </c>
      <c r="G71" s="54">
        <v>0</v>
      </c>
    </row>
    <row r="72" spans="1:249" s="56" customFormat="1" ht="22.5">
      <c r="A72" s="95" t="s">
        <v>227</v>
      </c>
      <c r="B72" s="96" t="s">
        <v>228</v>
      </c>
      <c r="C72" s="97">
        <v>50000</v>
      </c>
      <c r="D72" s="97">
        <v>0</v>
      </c>
      <c r="E72" s="97">
        <v>0</v>
      </c>
      <c r="F72" s="54">
        <f t="shared" si="2"/>
        <v>0</v>
      </c>
      <c r="G72" s="54">
        <v>0</v>
      </c>
      <c r="H72" s="68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</row>
    <row r="73" spans="1:7" ht="22.5">
      <c r="A73" s="92" t="s">
        <v>229</v>
      </c>
      <c r="B73" s="93" t="s">
        <v>94</v>
      </c>
      <c r="C73" s="94">
        <v>150000</v>
      </c>
      <c r="D73" s="94">
        <v>80000</v>
      </c>
      <c r="E73" s="94">
        <v>0</v>
      </c>
      <c r="F73" s="54">
        <f t="shared" si="2"/>
        <v>0</v>
      </c>
      <c r="G73" s="54">
        <f t="shared" si="3"/>
        <v>0</v>
      </c>
    </row>
    <row r="74" spans="1:249" s="56" customFormat="1" ht="22.5">
      <c r="A74" s="95" t="s">
        <v>230</v>
      </c>
      <c r="B74" s="96" t="s">
        <v>231</v>
      </c>
      <c r="C74" s="97">
        <v>150000</v>
      </c>
      <c r="D74" s="97">
        <v>80000</v>
      </c>
      <c r="E74" s="97">
        <v>0</v>
      </c>
      <c r="F74" s="54">
        <f t="shared" si="2"/>
        <v>0</v>
      </c>
      <c r="G74" s="54">
        <f t="shared" si="3"/>
        <v>0</v>
      </c>
      <c r="H74" s="46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</row>
    <row r="75" spans="1:249" s="56" customFormat="1" ht="22.5">
      <c r="A75" s="92" t="s">
        <v>232</v>
      </c>
      <c r="B75" s="93" t="s">
        <v>84</v>
      </c>
      <c r="C75" s="94">
        <f>SUM(C76:C82)</f>
        <v>11958318</v>
      </c>
      <c r="D75" s="94">
        <f>SUM(D76:D82)</f>
        <v>3842163</v>
      </c>
      <c r="E75" s="94">
        <f>SUM(E76:E82)</f>
        <v>3459886.3899999997</v>
      </c>
      <c r="F75" s="54">
        <f t="shared" si="2"/>
        <v>28.932884959239246</v>
      </c>
      <c r="G75" s="54">
        <f t="shared" si="3"/>
        <v>90.05048432354378</v>
      </c>
      <c r="H75" s="46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</row>
    <row r="76" spans="1:249" s="56" customFormat="1" ht="22.5">
      <c r="A76" s="95" t="s">
        <v>233</v>
      </c>
      <c r="B76" s="96" t="s">
        <v>85</v>
      </c>
      <c r="C76" s="97">
        <v>50000</v>
      </c>
      <c r="D76" s="97">
        <v>30000</v>
      </c>
      <c r="E76" s="97">
        <v>0</v>
      </c>
      <c r="F76" s="54">
        <f t="shared" si="2"/>
        <v>0</v>
      </c>
      <c r="G76" s="54">
        <f t="shared" si="3"/>
        <v>0</v>
      </c>
      <c r="H76" s="46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</row>
    <row r="77" spans="1:249" s="56" customFormat="1" ht="22.5">
      <c r="A77" s="95" t="s">
        <v>234</v>
      </c>
      <c r="B77" s="96" t="s">
        <v>86</v>
      </c>
      <c r="C77" s="97">
        <v>1700</v>
      </c>
      <c r="D77" s="97">
        <v>1700</v>
      </c>
      <c r="E77" s="97">
        <v>0</v>
      </c>
      <c r="F77" s="54">
        <f t="shared" si="2"/>
        <v>0</v>
      </c>
      <c r="G77" s="54">
        <f t="shared" si="3"/>
        <v>0</v>
      </c>
      <c r="H77" s="46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</row>
    <row r="78" spans="1:249" s="56" customFormat="1" ht="40.5">
      <c r="A78" s="95" t="s">
        <v>235</v>
      </c>
      <c r="B78" s="96" t="s">
        <v>88</v>
      </c>
      <c r="C78" s="97">
        <v>753100</v>
      </c>
      <c r="D78" s="97">
        <v>0</v>
      </c>
      <c r="E78" s="97">
        <v>0</v>
      </c>
      <c r="F78" s="54">
        <f t="shared" si="2"/>
        <v>0</v>
      </c>
      <c r="G78" s="54">
        <v>0</v>
      </c>
      <c r="H78" s="46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</row>
    <row r="79" spans="1:249" s="56" customFormat="1" ht="40.5">
      <c r="A79" s="95" t="s">
        <v>236</v>
      </c>
      <c r="B79" s="96" t="s">
        <v>56</v>
      </c>
      <c r="C79" s="97">
        <v>107800</v>
      </c>
      <c r="D79" s="97">
        <v>10800</v>
      </c>
      <c r="E79" s="97">
        <v>10800</v>
      </c>
      <c r="F79" s="54">
        <f t="shared" si="2"/>
        <v>10.018552875695732</v>
      </c>
      <c r="G79" s="54">
        <f t="shared" si="3"/>
        <v>100</v>
      </c>
      <c r="H79" s="46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  <c r="IO79" s="55"/>
    </row>
    <row r="80" spans="1:7" ht="22.5">
      <c r="A80" s="95" t="s">
        <v>237</v>
      </c>
      <c r="B80" s="96" t="s">
        <v>87</v>
      </c>
      <c r="C80" s="97">
        <v>312000</v>
      </c>
      <c r="D80" s="97">
        <v>164030</v>
      </c>
      <c r="E80" s="97">
        <v>59477.59</v>
      </c>
      <c r="F80" s="54">
        <f t="shared" si="2"/>
        <v>19.063330128205127</v>
      </c>
      <c r="G80" s="54">
        <f t="shared" si="3"/>
        <v>36.26019020910809</v>
      </c>
    </row>
    <row r="81" spans="1:9" ht="22.5">
      <c r="A81" s="95" t="s">
        <v>238</v>
      </c>
      <c r="B81" s="96" t="s">
        <v>239</v>
      </c>
      <c r="C81" s="97">
        <v>10696218</v>
      </c>
      <c r="D81" s="97">
        <v>3598133</v>
      </c>
      <c r="E81" s="97">
        <v>3352108.8</v>
      </c>
      <c r="F81" s="54">
        <f t="shared" si="2"/>
        <v>31.339196714203094</v>
      </c>
      <c r="G81" s="54">
        <f t="shared" si="3"/>
        <v>93.16244841421926</v>
      </c>
      <c r="I81" s="69"/>
    </row>
    <row r="82" spans="1:249" s="56" customFormat="1" ht="22.5">
      <c r="A82" s="95" t="s">
        <v>240</v>
      </c>
      <c r="B82" s="96" t="s">
        <v>13</v>
      </c>
      <c r="C82" s="97">
        <v>37500</v>
      </c>
      <c r="D82" s="97">
        <v>37500</v>
      </c>
      <c r="E82" s="97">
        <v>37500</v>
      </c>
      <c r="F82" s="54">
        <f t="shared" si="2"/>
        <v>100</v>
      </c>
      <c r="G82" s="54">
        <f t="shared" si="3"/>
        <v>100</v>
      </c>
      <c r="H82" s="46"/>
      <c r="I82" s="55"/>
      <c r="J82" s="70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55"/>
      <c r="GW82" s="55"/>
      <c r="GX82" s="55"/>
      <c r="GY82" s="55"/>
      <c r="GZ82" s="55"/>
      <c r="HA82" s="55"/>
      <c r="HB82" s="55"/>
      <c r="HC82" s="55"/>
      <c r="HD82" s="55"/>
      <c r="HE82" s="55"/>
      <c r="HF82" s="55"/>
      <c r="HG82" s="55"/>
      <c r="HH82" s="55"/>
      <c r="HI82" s="55"/>
      <c r="HJ82" s="55"/>
      <c r="HK82" s="55"/>
      <c r="HL82" s="55"/>
      <c r="HM82" s="55"/>
      <c r="HN82" s="55"/>
      <c r="HO82" s="55"/>
      <c r="HP82" s="55"/>
      <c r="HQ82" s="55"/>
      <c r="HR82" s="55"/>
      <c r="HS82" s="55"/>
      <c r="HT82" s="55"/>
      <c r="HU82" s="55"/>
      <c r="HV82" s="55"/>
      <c r="HW82" s="55"/>
      <c r="HX82" s="55"/>
      <c r="HY82" s="55"/>
      <c r="HZ82" s="55"/>
      <c r="IA82" s="55"/>
      <c r="IB82" s="55"/>
      <c r="IC82" s="55"/>
      <c r="ID82" s="55"/>
      <c r="IE82" s="55"/>
      <c r="IF82" s="55"/>
      <c r="IG82" s="55"/>
      <c r="IH82" s="55"/>
      <c r="II82" s="55"/>
      <c r="IJ82" s="55"/>
      <c r="IK82" s="55"/>
      <c r="IL82" s="55"/>
      <c r="IM82" s="55"/>
      <c r="IN82" s="55"/>
      <c r="IO82" s="55"/>
    </row>
    <row r="83" spans="1:249" s="56" customFormat="1" ht="48.75" customHeight="1">
      <c r="A83" s="92" t="s">
        <v>241</v>
      </c>
      <c r="B83" s="93" t="s">
        <v>242</v>
      </c>
      <c r="C83" s="94">
        <f>C4+C6+C16+C21+C56+C63+C67+C69+C71+C73+C75</f>
        <v>351445355</v>
      </c>
      <c r="D83" s="94">
        <f>D4+D6+D16+D21+D56+D63+D67+D69+D71+D73+D75</f>
        <v>140259078.65999997</v>
      </c>
      <c r="E83" s="94">
        <f>E4+E6+E16+E21+E56+E63+E67+E69+E71+E73+E75</f>
        <v>136127949.69999996</v>
      </c>
      <c r="F83" s="54">
        <f t="shared" si="2"/>
        <v>38.733745591828914</v>
      </c>
      <c r="G83" s="54">
        <f t="shared" si="3"/>
        <v>97.05464416316735</v>
      </c>
      <c r="H83" s="46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5"/>
      <c r="HD83" s="55"/>
      <c r="HE83" s="55"/>
      <c r="HF83" s="55"/>
      <c r="HG83" s="55"/>
      <c r="HH83" s="55"/>
      <c r="HI83" s="55"/>
      <c r="HJ83" s="55"/>
      <c r="HK83" s="55"/>
      <c r="HL83" s="55"/>
      <c r="HM83" s="55"/>
      <c r="HN83" s="55"/>
      <c r="HO83" s="55"/>
      <c r="HP83" s="55"/>
      <c r="HQ83" s="55"/>
      <c r="HR83" s="55"/>
      <c r="HS83" s="55"/>
      <c r="HT83" s="55"/>
      <c r="HU83" s="55"/>
      <c r="HV83" s="55"/>
      <c r="HW83" s="55"/>
      <c r="HX83" s="55"/>
      <c r="HY83" s="55"/>
      <c r="HZ83" s="55"/>
      <c r="IA83" s="55"/>
      <c r="IB83" s="55"/>
      <c r="IC83" s="55"/>
      <c r="ID83" s="55"/>
      <c r="IE83" s="55"/>
      <c r="IF83" s="55"/>
      <c r="IG83" s="55"/>
      <c r="IH83" s="55"/>
      <c r="II83" s="55"/>
      <c r="IJ83" s="55"/>
      <c r="IK83" s="55"/>
      <c r="IL83" s="55"/>
      <c r="IM83" s="55"/>
      <c r="IN83" s="55"/>
      <c r="IO83" s="55"/>
    </row>
    <row r="84" spans="1:10" ht="24.75" customHeight="1">
      <c r="A84" s="66"/>
      <c r="B84" s="57" t="s">
        <v>89</v>
      </c>
      <c r="C84" s="58">
        <f>C85</f>
        <v>130000</v>
      </c>
      <c r="D84" s="58">
        <f>D85</f>
        <v>20000</v>
      </c>
      <c r="E84" s="58">
        <f>E85</f>
        <v>20000</v>
      </c>
      <c r="F84" s="54">
        <f t="shared" si="2"/>
        <v>15.384615384615385</v>
      </c>
      <c r="G84" s="54">
        <f t="shared" si="3"/>
        <v>100</v>
      </c>
      <c r="I84" s="71"/>
      <c r="J84" s="72"/>
    </row>
    <row r="85" spans="1:249" s="56" customFormat="1" ht="27.75" customHeight="1">
      <c r="A85" s="95" t="s">
        <v>248</v>
      </c>
      <c r="B85" s="96" t="s">
        <v>90</v>
      </c>
      <c r="C85" s="61">
        <v>130000</v>
      </c>
      <c r="D85" s="61">
        <v>20000</v>
      </c>
      <c r="E85" s="61">
        <v>20000</v>
      </c>
      <c r="F85" s="54">
        <f t="shared" si="2"/>
        <v>15.384615384615385</v>
      </c>
      <c r="G85" s="54">
        <f t="shared" si="3"/>
        <v>100</v>
      </c>
      <c r="H85" s="68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  <c r="HG85" s="55"/>
      <c r="HH85" s="55"/>
      <c r="HI85" s="55"/>
      <c r="HJ85" s="55"/>
      <c r="HK85" s="55"/>
      <c r="HL85" s="55"/>
      <c r="HM85" s="55"/>
      <c r="HN85" s="55"/>
      <c r="HO85" s="55"/>
      <c r="HP85" s="55"/>
      <c r="HQ85" s="55"/>
      <c r="HR85" s="55"/>
      <c r="HS85" s="55"/>
      <c r="HT85" s="55"/>
      <c r="HU85" s="55"/>
      <c r="HV85" s="55"/>
      <c r="HW85" s="55"/>
      <c r="HX85" s="55"/>
      <c r="HY85" s="55"/>
      <c r="HZ85" s="55"/>
      <c r="IA85" s="55"/>
      <c r="IB85" s="55"/>
      <c r="IC85" s="55"/>
      <c r="ID85" s="55"/>
      <c r="IE85" s="55"/>
      <c r="IF85" s="55"/>
      <c r="IG85" s="55"/>
      <c r="IH85" s="55"/>
      <c r="II85" s="55"/>
      <c r="IJ85" s="55"/>
      <c r="IK85" s="55"/>
      <c r="IL85" s="55"/>
      <c r="IM85" s="55"/>
      <c r="IN85" s="55"/>
      <c r="IO85" s="55"/>
    </row>
    <row r="86" spans="1:7" ht="25.5" customHeight="1">
      <c r="A86" s="113" t="s">
        <v>1</v>
      </c>
      <c r="B86" s="114"/>
      <c r="C86" s="114"/>
      <c r="D86" s="114"/>
      <c r="E86" s="114"/>
      <c r="F86" s="114"/>
      <c r="G86" s="115"/>
    </row>
    <row r="87" spans="1:7" ht="22.5">
      <c r="A87" s="92" t="s">
        <v>102</v>
      </c>
      <c r="B87" s="93" t="s">
        <v>75</v>
      </c>
      <c r="C87" s="98">
        <v>67200</v>
      </c>
      <c r="D87" s="98">
        <v>29550</v>
      </c>
      <c r="E87" s="98">
        <v>3384.82</v>
      </c>
      <c r="F87" s="90">
        <f aca="true" t="shared" si="4" ref="F87:F104">SUM(E87/C87*100)</f>
        <v>5.036934523809524</v>
      </c>
      <c r="G87" s="54">
        <f aca="true" t="shared" si="5" ref="G87:G104">SUM(E87/D87*100)</f>
        <v>11.454551607445008</v>
      </c>
    </row>
    <row r="88" spans="1:7" ht="40.5">
      <c r="A88" s="95" t="s">
        <v>103</v>
      </c>
      <c r="B88" s="96" t="s">
        <v>104</v>
      </c>
      <c r="C88" s="99">
        <v>67200</v>
      </c>
      <c r="D88" s="99">
        <v>29550</v>
      </c>
      <c r="E88" s="99">
        <v>3384.82</v>
      </c>
      <c r="F88" s="90">
        <f t="shared" si="4"/>
        <v>5.036934523809524</v>
      </c>
      <c r="G88" s="54">
        <f t="shared" si="5"/>
        <v>11.454551607445008</v>
      </c>
    </row>
    <row r="89" spans="1:7" ht="22.5">
      <c r="A89" s="92" t="s">
        <v>105</v>
      </c>
      <c r="B89" s="93" t="s">
        <v>76</v>
      </c>
      <c r="C89" s="98">
        <v>3124400</v>
      </c>
      <c r="D89" s="98">
        <v>772600</v>
      </c>
      <c r="E89" s="98">
        <v>752232.32</v>
      </c>
      <c r="F89" s="90">
        <f t="shared" si="4"/>
        <v>24.076056842913836</v>
      </c>
      <c r="G89" s="54">
        <f t="shared" si="5"/>
        <v>97.36374838208646</v>
      </c>
    </row>
    <row r="90" spans="1:7" ht="40.5">
      <c r="A90" s="95" t="s">
        <v>106</v>
      </c>
      <c r="B90" s="96" t="s">
        <v>107</v>
      </c>
      <c r="C90" s="99">
        <v>3124400</v>
      </c>
      <c r="D90" s="99">
        <v>772600</v>
      </c>
      <c r="E90" s="99">
        <v>752232.32</v>
      </c>
      <c r="F90" s="90">
        <f t="shared" si="4"/>
        <v>24.076056842913836</v>
      </c>
      <c r="G90" s="54">
        <f t="shared" si="5"/>
        <v>97.36374838208646</v>
      </c>
    </row>
    <row r="91" spans="1:7" ht="22.5">
      <c r="A91" s="92" t="s">
        <v>124</v>
      </c>
      <c r="B91" s="93" t="s">
        <v>125</v>
      </c>
      <c r="C91" s="98">
        <v>2339047</v>
      </c>
      <c r="D91" s="98">
        <v>652430.75</v>
      </c>
      <c r="E91" s="98">
        <v>533732.72</v>
      </c>
      <c r="F91" s="90">
        <f t="shared" si="4"/>
        <v>22.81838372636377</v>
      </c>
      <c r="G91" s="54">
        <f t="shared" si="5"/>
        <v>81.80680018530701</v>
      </c>
    </row>
    <row r="92" spans="1:7" ht="22.5">
      <c r="A92" s="95" t="s">
        <v>126</v>
      </c>
      <c r="B92" s="96" t="s">
        <v>127</v>
      </c>
      <c r="C92" s="99">
        <v>2232892</v>
      </c>
      <c r="D92" s="99">
        <v>600892</v>
      </c>
      <c r="E92" s="99">
        <v>524168.92</v>
      </c>
      <c r="F92" s="90">
        <f t="shared" si="4"/>
        <v>23.474889067630677</v>
      </c>
      <c r="G92" s="54">
        <f t="shared" si="5"/>
        <v>87.2318020542793</v>
      </c>
    </row>
    <row r="93" spans="1:7" ht="22.5">
      <c r="A93" s="95" t="s">
        <v>128</v>
      </c>
      <c r="B93" s="96" t="s">
        <v>129</v>
      </c>
      <c r="C93" s="99">
        <v>106155</v>
      </c>
      <c r="D93" s="99">
        <v>51538.75</v>
      </c>
      <c r="E93" s="99">
        <v>9563.8</v>
      </c>
      <c r="F93" s="90">
        <f t="shared" si="4"/>
        <v>9.009278884649804</v>
      </c>
      <c r="G93" s="54">
        <f t="shared" si="5"/>
        <v>18.55652300453542</v>
      </c>
    </row>
    <row r="94" spans="1:7" ht="22.5">
      <c r="A94" s="92" t="s">
        <v>134</v>
      </c>
      <c r="B94" s="93" t="s">
        <v>135</v>
      </c>
      <c r="C94" s="98">
        <v>100000</v>
      </c>
      <c r="D94" s="98">
        <v>25000</v>
      </c>
      <c r="E94" s="98">
        <v>3948.69</v>
      </c>
      <c r="F94" s="90">
        <f t="shared" si="4"/>
        <v>3.94869</v>
      </c>
      <c r="G94" s="54">
        <f t="shared" si="5"/>
        <v>15.79476</v>
      </c>
    </row>
    <row r="95" spans="1:7" ht="40.5">
      <c r="A95" s="95" t="s">
        <v>182</v>
      </c>
      <c r="B95" s="96" t="s">
        <v>183</v>
      </c>
      <c r="C95" s="99">
        <v>100000</v>
      </c>
      <c r="D95" s="99">
        <v>25000</v>
      </c>
      <c r="E95" s="99">
        <v>3948.69</v>
      </c>
      <c r="F95" s="90">
        <f t="shared" si="4"/>
        <v>3.94869</v>
      </c>
      <c r="G95" s="54">
        <f t="shared" si="5"/>
        <v>15.79476</v>
      </c>
    </row>
    <row r="96" spans="1:7" ht="22.5">
      <c r="A96" s="92" t="s">
        <v>202</v>
      </c>
      <c r="B96" s="93" t="s">
        <v>78</v>
      </c>
      <c r="C96" s="98">
        <v>68700</v>
      </c>
      <c r="D96" s="98">
        <v>14675</v>
      </c>
      <c r="E96" s="98">
        <v>3061.41</v>
      </c>
      <c r="F96" s="90">
        <f t="shared" si="4"/>
        <v>4.456200873362445</v>
      </c>
      <c r="G96" s="54">
        <f t="shared" si="5"/>
        <v>20.861396933560474</v>
      </c>
    </row>
    <row r="97" spans="1:7" ht="22.5">
      <c r="A97" s="95" t="s">
        <v>205</v>
      </c>
      <c r="B97" s="96" t="s">
        <v>79</v>
      </c>
      <c r="C97" s="99">
        <v>10000</v>
      </c>
      <c r="D97" s="99">
        <v>0</v>
      </c>
      <c r="E97" s="99">
        <v>1562</v>
      </c>
      <c r="F97" s="90">
        <f t="shared" si="4"/>
        <v>15.620000000000001</v>
      </c>
      <c r="G97" s="54">
        <v>0</v>
      </c>
    </row>
    <row r="98" spans="1:7" ht="22.5">
      <c r="A98" s="95" t="s">
        <v>207</v>
      </c>
      <c r="B98" s="96" t="s">
        <v>208</v>
      </c>
      <c r="C98" s="99">
        <v>14750</v>
      </c>
      <c r="D98" s="99">
        <v>3687.5</v>
      </c>
      <c r="E98" s="99">
        <v>495.41</v>
      </c>
      <c r="F98" s="90">
        <f t="shared" si="4"/>
        <v>3.35871186440678</v>
      </c>
      <c r="G98" s="54">
        <f t="shared" si="5"/>
        <v>13.43484745762712</v>
      </c>
    </row>
    <row r="99" spans="1:7" ht="22.5">
      <c r="A99" s="95" t="s">
        <v>209</v>
      </c>
      <c r="B99" s="96" t="s">
        <v>81</v>
      </c>
      <c r="C99" s="99">
        <v>43950</v>
      </c>
      <c r="D99" s="99">
        <v>10987.5</v>
      </c>
      <c r="E99" s="99">
        <v>1004</v>
      </c>
      <c r="F99" s="90">
        <f t="shared" si="4"/>
        <v>2.284414106939704</v>
      </c>
      <c r="G99" s="54">
        <f t="shared" si="5"/>
        <v>9.137656427758817</v>
      </c>
    </row>
    <row r="100" spans="1:7" ht="22.5">
      <c r="A100" s="92" t="s">
        <v>243</v>
      </c>
      <c r="B100" s="93" t="s">
        <v>91</v>
      </c>
      <c r="C100" s="98">
        <v>30000</v>
      </c>
      <c r="D100" s="98">
        <v>0</v>
      </c>
      <c r="E100" s="98">
        <v>0</v>
      </c>
      <c r="F100" s="90">
        <f t="shared" si="4"/>
        <v>0</v>
      </c>
      <c r="G100" s="54">
        <v>0</v>
      </c>
    </row>
    <row r="101" spans="1:7" ht="22.5">
      <c r="A101" s="95" t="s">
        <v>244</v>
      </c>
      <c r="B101" s="96" t="s">
        <v>245</v>
      </c>
      <c r="C101" s="99">
        <v>30000</v>
      </c>
      <c r="D101" s="99">
        <v>0</v>
      </c>
      <c r="E101" s="99">
        <v>0</v>
      </c>
      <c r="F101" s="90">
        <f t="shared" si="4"/>
        <v>0</v>
      </c>
      <c r="G101" s="54">
        <v>0</v>
      </c>
    </row>
    <row r="102" spans="1:7" ht="22.5">
      <c r="A102" s="92" t="s">
        <v>246</v>
      </c>
      <c r="B102" s="93" t="s">
        <v>92</v>
      </c>
      <c r="C102" s="98">
        <v>63000</v>
      </c>
      <c r="D102" s="98">
        <v>0</v>
      </c>
      <c r="E102" s="98">
        <v>0</v>
      </c>
      <c r="F102" s="90">
        <f t="shared" si="4"/>
        <v>0</v>
      </c>
      <c r="G102" s="54">
        <v>0</v>
      </c>
    </row>
    <row r="103" spans="1:7" ht="22.5">
      <c r="A103" s="95" t="s">
        <v>247</v>
      </c>
      <c r="B103" s="96" t="s">
        <v>93</v>
      </c>
      <c r="C103" s="99">
        <v>63000</v>
      </c>
      <c r="D103" s="99">
        <v>0</v>
      </c>
      <c r="E103" s="99">
        <v>0</v>
      </c>
      <c r="F103" s="90">
        <f t="shared" si="4"/>
        <v>0</v>
      </c>
      <c r="G103" s="54">
        <v>0</v>
      </c>
    </row>
    <row r="104" spans="1:249" s="56" customFormat="1" ht="22.5">
      <c r="A104" s="92" t="s">
        <v>241</v>
      </c>
      <c r="B104" s="57" t="s">
        <v>95</v>
      </c>
      <c r="C104" s="98">
        <f>C87+C89+C91+C94+C96+C100+C102</f>
        <v>5792347</v>
      </c>
      <c r="D104" s="98">
        <f>D87+D89+D91+D94+D96+D100+D102</f>
        <v>1494255.75</v>
      </c>
      <c r="E104" s="98">
        <f>E87+E89+E91+E94+E96+E100+E102</f>
        <v>1296359.9599999997</v>
      </c>
      <c r="F104" s="90">
        <f t="shared" si="4"/>
        <v>22.380564562171426</v>
      </c>
      <c r="G104" s="54">
        <f t="shared" si="5"/>
        <v>86.75623031733355</v>
      </c>
      <c r="H104" s="68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</row>
    <row r="105" spans="1:9" ht="22.5" customHeight="1">
      <c r="A105" s="67"/>
      <c r="B105" s="57" t="s">
        <v>96</v>
      </c>
      <c r="C105" s="91">
        <f>C106+C107</f>
        <v>0</v>
      </c>
      <c r="D105" s="91">
        <f>D106+D107</f>
        <v>0</v>
      </c>
      <c r="E105" s="91">
        <f>E106+E107</f>
        <v>0</v>
      </c>
      <c r="F105" s="54">
        <v>0</v>
      </c>
      <c r="G105" s="54">
        <v>0</v>
      </c>
      <c r="I105" s="71"/>
    </row>
    <row r="106" spans="1:7" ht="21" customHeight="1">
      <c r="A106" s="87" t="s">
        <v>248</v>
      </c>
      <c r="B106" s="88" t="s">
        <v>90</v>
      </c>
      <c r="C106" s="89">
        <v>130000</v>
      </c>
      <c r="D106" s="89">
        <v>20000</v>
      </c>
      <c r="E106" s="59"/>
      <c r="F106" s="60">
        <f>SUM(E106/C106*100)</f>
        <v>0</v>
      </c>
      <c r="G106" s="60">
        <f>SUM(E106/D106*100)</f>
        <v>0</v>
      </c>
    </row>
    <row r="107" spans="1:249" s="74" customFormat="1" ht="21.75" customHeight="1">
      <c r="A107" s="87" t="s">
        <v>249</v>
      </c>
      <c r="B107" s="88" t="s">
        <v>97</v>
      </c>
      <c r="C107" s="89">
        <v>-130000</v>
      </c>
      <c r="D107" s="89">
        <v>-20000</v>
      </c>
      <c r="E107" s="59"/>
      <c r="F107" s="60">
        <f>SUM(E107/C107*100)</f>
        <v>0</v>
      </c>
      <c r="G107" s="60">
        <f>SUM(E107/D107*100)</f>
        <v>0</v>
      </c>
      <c r="H107" s="46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  <c r="GX107" s="73"/>
      <c r="GY107" s="73"/>
      <c r="GZ107" s="73"/>
      <c r="HA107" s="73"/>
      <c r="HB107" s="73"/>
      <c r="HC107" s="73"/>
      <c r="HD107" s="73"/>
      <c r="HE107" s="73"/>
      <c r="HF107" s="73"/>
      <c r="HG107" s="73"/>
      <c r="HH107" s="73"/>
      <c r="HI107" s="73"/>
      <c r="HJ107" s="73"/>
      <c r="HK107" s="73"/>
      <c r="HL107" s="73"/>
      <c r="HM107" s="73"/>
      <c r="HN107" s="73"/>
      <c r="HO107" s="73"/>
      <c r="HP107" s="73"/>
      <c r="HQ107" s="73"/>
      <c r="HR107" s="73"/>
      <c r="HS107" s="73"/>
      <c r="HT107" s="73"/>
      <c r="HU107" s="73"/>
      <c r="HV107" s="73"/>
      <c r="HW107" s="73"/>
      <c r="HX107" s="73"/>
      <c r="HY107" s="73"/>
      <c r="HZ107" s="73"/>
      <c r="IA107" s="73"/>
      <c r="IB107" s="73"/>
      <c r="IC107" s="73"/>
      <c r="ID107" s="73"/>
      <c r="IE107" s="73"/>
      <c r="IF107" s="73"/>
      <c r="IG107" s="73"/>
      <c r="IH107" s="73"/>
      <c r="II107" s="73"/>
      <c r="IJ107" s="73"/>
      <c r="IK107" s="73"/>
      <c r="IL107" s="73"/>
      <c r="IM107" s="73"/>
      <c r="IN107" s="73"/>
      <c r="IO107" s="73"/>
    </row>
    <row r="108" spans="1:249" s="74" customFormat="1" ht="21" customHeight="1">
      <c r="A108" s="75"/>
      <c r="B108" s="76" t="s">
        <v>98</v>
      </c>
      <c r="C108" s="58">
        <f>C83+C104</f>
        <v>357237702</v>
      </c>
      <c r="D108" s="58">
        <f>D83+D104</f>
        <v>141753334.40999997</v>
      </c>
      <c r="E108" s="58">
        <f>E83+E104</f>
        <v>137424309.65999997</v>
      </c>
      <c r="F108" s="54">
        <f>SUM(E108/C108*100)</f>
        <v>38.46859077041089</v>
      </c>
      <c r="G108" s="54">
        <f>SUM(E108/D108*100)</f>
        <v>96.94608612346363</v>
      </c>
      <c r="H108" s="46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  <c r="HN108" s="73"/>
      <c r="HO108" s="73"/>
      <c r="HP108" s="73"/>
      <c r="HQ108" s="73"/>
      <c r="HR108" s="73"/>
      <c r="HS108" s="73"/>
      <c r="HT108" s="73"/>
      <c r="HU108" s="73"/>
      <c r="HV108" s="73"/>
      <c r="HW108" s="73"/>
      <c r="HX108" s="73"/>
      <c r="HY108" s="73"/>
      <c r="HZ108" s="73"/>
      <c r="IA108" s="73"/>
      <c r="IB108" s="73"/>
      <c r="IC108" s="73"/>
      <c r="ID108" s="73"/>
      <c r="IE108" s="73"/>
      <c r="IF108" s="73"/>
      <c r="IG108" s="73"/>
      <c r="IH108" s="73"/>
      <c r="II108" s="73"/>
      <c r="IJ108" s="73"/>
      <c r="IK108" s="73"/>
      <c r="IL108" s="73"/>
      <c r="IM108" s="73"/>
      <c r="IN108" s="73"/>
      <c r="IO108" s="73"/>
    </row>
    <row r="109" spans="1:7" ht="21" customHeight="1">
      <c r="A109" s="77"/>
      <c r="B109" s="78"/>
      <c r="C109" s="79"/>
      <c r="D109" s="79"/>
      <c r="E109" s="79"/>
      <c r="F109" s="80"/>
      <c r="G109" s="80"/>
    </row>
    <row r="110" spans="2:7" ht="27" customHeight="1">
      <c r="B110" s="82" t="s">
        <v>99</v>
      </c>
      <c r="C110" s="79"/>
      <c r="D110" s="83"/>
      <c r="E110" s="84"/>
      <c r="F110" s="48"/>
      <c r="G110" s="48"/>
    </row>
    <row r="111" spans="2:7" ht="22.5" customHeight="1">
      <c r="B111" s="85" t="s">
        <v>100</v>
      </c>
      <c r="C111" s="79"/>
      <c r="D111" s="83" t="s">
        <v>101</v>
      </c>
      <c r="E111" s="84"/>
      <c r="F111" s="48"/>
      <c r="G111" s="48"/>
    </row>
    <row r="112" spans="3:7" ht="15.75">
      <c r="C112" s="48"/>
      <c r="D112" s="48"/>
      <c r="E112" s="48"/>
      <c r="F112" s="48"/>
      <c r="G112" s="48"/>
    </row>
    <row r="113" spans="3:7" ht="15.75">
      <c r="C113" s="48"/>
      <c r="D113" s="48"/>
      <c r="E113" s="48"/>
      <c r="F113" s="48"/>
      <c r="G113" s="48"/>
    </row>
    <row r="114" spans="3:7" ht="15.75">
      <c r="C114" s="48"/>
      <c r="D114" s="48"/>
      <c r="E114" s="48"/>
      <c r="F114" s="48"/>
      <c r="G114" s="48"/>
    </row>
    <row r="115" spans="3:7" ht="15.75">
      <c r="C115" s="48"/>
      <c r="D115" s="48"/>
      <c r="E115" s="48"/>
      <c r="F115" s="48"/>
      <c r="G115" s="48"/>
    </row>
    <row r="116" spans="3:7" ht="15.75">
      <c r="C116" s="48"/>
      <c r="D116" s="48"/>
      <c r="E116" s="48"/>
      <c r="F116" s="48"/>
      <c r="G116" s="48"/>
    </row>
    <row r="117" spans="3:7" ht="15.75">
      <c r="C117" s="48"/>
      <c r="D117" s="48"/>
      <c r="E117" s="48"/>
      <c r="F117" s="48"/>
      <c r="G117" s="48"/>
    </row>
    <row r="118" spans="3:7" ht="15.75">
      <c r="C118" s="48"/>
      <c r="D118" s="48"/>
      <c r="E118" s="48"/>
      <c r="F118" s="48"/>
      <c r="G118" s="48"/>
    </row>
    <row r="119" spans="3:7" ht="15.75">
      <c r="C119" s="48"/>
      <c r="D119" s="48"/>
      <c r="E119" s="48"/>
      <c r="F119" s="48"/>
      <c r="G119" s="48"/>
    </row>
    <row r="120" spans="3:7" ht="15.75">
      <c r="C120" s="48"/>
      <c r="D120" s="48"/>
      <c r="E120" s="48"/>
      <c r="F120" s="48"/>
      <c r="G120" s="48"/>
    </row>
    <row r="121" spans="3:7" ht="15.75">
      <c r="C121" s="48"/>
      <c r="D121" s="48"/>
      <c r="E121" s="48"/>
      <c r="F121" s="48"/>
      <c r="G121" s="48"/>
    </row>
    <row r="122" spans="3:7" ht="15.75">
      <c r="C122" s="48"/>
      <c r="D122" s="48"/>
      <c r="E122" s="48"/>
      <c r="F122" s="48"/>
      <c r="G122" s="48"/>
    </row>
    <row r="123" spans="3:7" ht="15.75">
      <c r="C123" s="48"/>
      <c r="D123" s="48"/>
      <c r="E123" s="48"/>
      <c r="F123" s="48"/>
      <c r="G123" s="48"/>
    </row>
    <row r="124" spans="3:7" ht="15.75">
      <c r="C124" s="48"/>
      <c r="D124" s="48"/>
      <c r="E124" s="48"/>
      <c r="F124" s="48"/>
      <c r="G124" s="48"/>
    </row>
    <row r="125" spans="3:7" ht="15.75">
      <c r="C125" s="48"/>
      <c r="D125" s="48"/>
      <c r="E125" s="48"/>
      <c r="F125" s="48"/>
      <c r="G125" s="48"/>
    </row>
    <row r="126" spans="3:7" ht="15.75">
      <c r="C126" s="48"/>
      <c r="D126" s="48"/>
      <c r="E126" s="48"/>
      <c r="F126" s="48"/>
      <c r="G126" s="48"/>
    </row>
    <row r="127" spans="3:7" ht="15.75">
      <c r="C127" s="48"/>
      <c r="D127" s="48"/>
      <c r="E127" s="48"/>
      <c r="F127" s="48"/>
      <c r="G127" s="48"/>
    </row>
    <row r="128" spans="3:7" ht="15.75">
      <c r="C128" s="48"/>
      <c r="D128" s="48"/>
      <c r="E128" s="48"/>
      <c r="F128" s="48"/>
      <c r="G128" s="48"/>
    </row>
    <row r="129" spans="3:7" ht="15.75">
      <c r="C129" s="48"/>
      <c r="D129" s="48"/>
      <c r="E129" s="48"/>
      <c r="F129" s="48"/>
      <c r="G129" s="48"/>
    </row>
    <row r="130" spans="3:7" ht="15.75">
      <c r="C130" s="48"/>
      <c r="D130" s="48"/>
      <c r="E130" s="48"/>
      <c r="F130" s="48"/>
      <c r="G130" s="48"/>
    </row>
    <row r="131" spans="3:7" ht="15.75">
      <c r="C131" s="48"/>
      <c r="D131" s="48"/>
      <c r="E131" s="48"/>
      <c r="F131" s="48"/>
      <c r="G131" s="48"/>
    </row>
    <row r="132" spans="3:7" ht="15.75">
      <c r="C132" s="48"/>
      <c r="D132" s="48"/>
      <c r="E132" s="48"/>
      <c r="F132" s="48"/>
      <c r="G132" s="48"/>
    </row>
    <row r="133" spans="3:7" ht="15.75">
      <c r="C133" s="48"/>
      <c r="D133" s="48"/>
      <c r="E133" s="48"/>
      <c r="F133" s="48"/>
      <c r="G133" s="48"/>
    </row>
    <row r="134" spans="3:7" ht="15.75">
      <c r="C134" s="48"/>
      <c r="D134" s="48"/>
      <c r="E134" s="48"/>
      <c r="F134" s="48"/>
      <c r="G134" s="48"/>
    </row>
    <row r="135" spans="3:7" ht="15.75">
      <c r="C135" s="48"/>
      <c r="D135" s="48"/>
      <c r="E135" s="48"/>
      <c r="F135" s="48"/>
      <c r="G135" s="48"/>
    </row>
    <row r="136" spans="3:7" ht="15.75">
      <c r="C136" s="48"/>
      <c r="D136" s="48"/>
      <c r="E136" s="48"/>
      <c r="F136" s="48"/>
      <c r="G136" s="48"/>
    </row>
    <row r="137" spans="3:7" ht="15.75">
      <c r="C137" s="48"/>
      <c r="D137" s="48"/>
      <c r="E137" s="48"/>
      <c r="F137" s="48"/>
      <c r="G137" s="48"/>
    </row>
    <row r="138" spans="3:7" ht="15.75">
      <c r="C138" s="48"/>
      <c r="D138" s="48"/>
      <c r="E138" s="48"/>
      <c r="F138" s="48"/>
      <c r="G138" s="48"/>
    </row>
    <row r="139" spans="3:7" ht="15.75">
      <c r="C139" s="48"/>
      <c r="D139" s="48"/>
      <c r="E139" s="48"/>
      <c r="F139" s="48"/>
      <c r="G139" s="48"/>
    </row>
    <row r="140" spans="3:7" ht="15.75">
      <c r="C140" s="48"/>
      <c r="D140" s="48"/>
      <c r="E140" s="48"/>
      <c r="F140" s="48"/>
      <c r="G140" s="48"/>
    </row>
    <row r="141" spans="3:7" ht="15.75">
      <c r="C141" s="48"/>
      <c r="D141" s="48"/>
      <c r="E141" s="48"/>
      <c r="F141" s="48"/>
      <c r="G141" s="48"/>
    </row>
    <row r="142" spans="3:7" ht="15.75">
      <c r="C142" s="48"/>
      <c r="D142" s="48"/>
      <c r="E142" s="48"/>
      <c r="F142" s="48"/>
      <c r="G142" s="48"/>
    </row>
  </sheetData>
  <sheetProtection/>
  <mergeCells count="3">
    <mergeCell ref="A2:G2"/>
    <mergeCell ref="A3:G3"/>
    <mergeCell ref="A86:G86"/>
  </mergeCells>
  <printOptions/>
  <pageMargins left="0.75" right="0.28" top="1" bottom="1" header="0.5" footer="0.5"/>
  <pageSetup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2017-04-28T11:41:14Z</cp:lastPrinted>
  <dcterms:created xsi:type="dcterms:W3CDTF">2002-12-06T14:14:06Z</dcterms:created>
  <dcterms:modified xsi:type="dcterms:W3CDTF">2017-10-24T12:08:46Z</dcterms:modified>
  <cp:category/>
  <cp:version/>
  <cp:contentType/>
  <cp:contentStatus/>
</cp:coreProperties>
</file>